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75" yWindow="645" windowWidth="11565" windowHeight="5865" tabRatio="802"/>
  </bookViews>
  <sheets>
    <sheet name="Приложение №1" sheetId="33" r:id="rId1"/>
    <sheet name="РЭК 2013 с факторами 01.07.2013" sheetId="42" state="hidden" r:id="rId2"/>
    <sheet name="РЭК 2013 с факторами 01.01.2013" sheetId="45" state="hidden" r:id="rId3"/>
    <sheet name="Расчет тарифа от кальк 01 и 07" sheetId="35" state="hidden" r:id="rId4"/>
  </sheets>
  <definedNames>
    <definedName name="А1" localSheetId="2">#REF!</definedName>
    <definedName name="А1">#REF!</definedName>
    <definedName name="Е2">#REF!</definedName>
    <definedName name="_xlnm.Print_Titles" localSheetId="0">'Приложение №1'!$9:$9</definedName>
    <definedName name="_xlnm.Print_Titles" localSheetId="2">'РЭК 2013 с факторами 01.01.2013'!$10:$10</definedName>
    <definedName name="_xlnm.Print_Titles" localSheetId="1">'РЭК 2013 с факторами 01.07.2013'!$10:$10</definedName>
    <definedName name="нат">#REF!</definedName>
    <definedName name="_xlnm.Print_Area" localSheetId="0">'Приложение №1'!$A$1:$AJ$141</definedName>
    <definedName name="_xlnm.Print_Area" localSheetId="3">'Расчет тарифа от кальк 01 и 07'!$E$3:$P$41</definedName>
    <definedName name="_xlnm.Print_Area" localSheetId="2">'РЭК 2013 с факторами 01.01.2013'!$A$1:$AJ$126</definedName>
    <definedName name="_xlnm.Print_Area" localSheetId="1">'РЭК 2013 с факторами 01.07.2013'!$A$1:$AJ$126</definedName>
    <definedName name="ппп" localSheetId="2">#REF!</definedName>
    <definedName name="ппп">#REF!</definedName>
    <definedName name="Таб.2.7.нов">#REF!</definedName>
  </definedNames>
  <calcPr calcId="145621"/>
</workbook>
</file>

<file path=xl/calcChain.xml><?xml version="1.0" encoding="utf-8"?>
<calcChain xmlns="http://schemas.openxmlformats.org/spreadsheetml/2006/main">
  <c r="AF70" i="45" l="1"/>
  <c r="AF69" i="45"/>
  <c r="AF68" i="45"/>
  <c r="AF67" i="45"/>
  <c r="AF66" i="45"/>
  <c r="AF65" i="45"/>
  <c r="AD71" i="45"/>
  <c r="AD70" i="45"/>
  <c r="AD69" i="45"/>
  <c r="AD68" i="45"/>
  <c r="AD67" i="45"/>
  <c r="AD66" i="45"/>
  <c r="AD65" i="45"/>
  <c r="AB70" i="45"/>
  <c r="AB69" i="45"/>
  <c r="AB68" i="45"/>
  <c r="AB67" i="45"/>
  <c r="Z67" i="45" s="1"/>
  <c r="AB66" i="45"/>
  <c r="AB65" i="45"/>
  <c r="AD61" i="45"/>
  <c r="AF58" i="45"/>
  <c r="AD58" i="45"/>
  <c r="AB58" i="45"/>
  <c r="AF55" i="45"/>
  <c r="AD55" i="45"/>
  <c r="AB55" i="45"/>
  <c r="AF52" i="45"/>
  <c r="AD52" i="45"/>
  <c r="AB52" i="45"/>
  <c r="AF49" i="45"/>
  <c r="AD49" i="45"/>
  <c r="AB49" i="45"/>
  <c r="AF46" i="45"/>
  <c r="AD46" i="45"/>
  <c r="AB46" i="45"/>
  <c r="AF43" i="45"/>
  <c r="AD43" i="45"/>
  <c r="AB43" i="45"/>
  <c r="AF31" i="45"/>
  <c r="AD31" i="45"/>
  <c r="AB31" i="45"/>
  <c r="Z126" i="45"/>
  <c r="B126" i="45"/>
  <c r="Z124" i="45"/>
  <c r="B124" i="45"/>
  <c r="Z122" i="45"/>
  <c r="B122" i="45"/>
  <c r="Z120" i="45"/>
  <c r="B120" i="45"/>
  <c r="Z118" i="45"/>
  <c r="B118" i="45"/>
  <c r="Z116" i="45"/>
  <c r="B116" i="45"/>
  <c r="P114" i="45"/>
  <c r="N114" i="45"/>
  <c r="L114" i="45"/>
  <c r="J114" i="45"/>
  <c r="P113" i="45"/>
  <c r="N113" i="45"/>
  <c r="L113" i="45"/>
  <c r="J113" i="45"/>
  <c r="D113" i="45"/>
  <c r="X112" i="45"/>
  <c r="V112" i="45"/>
  <c r="T112" i="45"/>
  <c r="P112" i="45"/>
  <c r="N112" i="45"/>
  <c r="L112" i="45"/>
  <c r="J112" i="45"/>
  <c r="D112" i="45"/>
  <c r="P111" i="45"/>
  <c r="N111" i="45"/>
  <c r="L111" i="45"/>
  <c r="J111" i="45"/>
  <c r="H111" i="45"/>
  <c r="F111" i="45"/>
  <c r="D111" i="45"/>
  <c r="X110" i="45"/>
  <c r="V110" i="45"/>
  <c r="T110" i="45"/>
  <c r="R110" i="45"/>
  <c r="AH110" i="45" s="1"/>
  <c r="AI110" i="45" s="1"/>
  <c r="P110" i="45"/>
  <c r="N110" i="45"/>
  <c r="L110" i="45"/>
  <c r="J110" i="45"/>
  <c r="AJ110" i="45" s="1"/>
  <c r="F110" i="45"/>
  <c r="D110" i="45"/>
  <c r="P109" i="45"/>
  <c r="N109" i="45"/>
  <c r="L109" i="45"/>
  <c r="J109" i="45"/>
  <c r="H109" i="45"/>
  <c r="F109" i="45"/>
  <c r="D109" i="45"/>
  <c r="X108" i="45"/>
  <c r="V108" i="45"/>
  <c r="T108" i="45"/>
  <c r="P108" i="45"/>
  <c r="N108" i="45"/>
  <c r="L108" i="45"/>
  <c r="J108" i="45"/>
  <c r="H108" i="45"/>
  <c r="F108" i="45"/>
  <c r="D108" i="45"/>
  <c r="X107" i="45"/>
  <c r="V107" i="45"/>
  <c r="T107" i="45"/>
  <c r="P107" i="45"/>
  <c r="N107" i="45"/>
  <c r="L107" i="45"/>
  <c r="J107" i="45"/>
  <c r="H107" i="45"/>
  <c r="F107" i="45"/>
  <c r="D107" i="45"/>
  <c r="X106" i="45"/>
  <c r="V106" i="45"/>
  <c r="T106" i="45"/>
  <c r="P106" i="45"/>
  <c r="N106" i="45"/>
  <c r="L106" i="45"/>
  <c r="J106" i="45"/>
  <c r="F106" i="45"/>
  <c r="D106" i="45"/>
  <c r="P105" i="45"/>
  <c r="N105" i="45"/>
  <c r="L105" i="45"/>
  <c r="J105" i="45"/>
  <c r="D105" i="45"/>
  <c r="P104" i="45"/>
  <c r="N104" i="45"/>
  <c r="L104" i="45"/>
  <c r="J104" i="45"/>
  <c r="D104" i="45"/>
  <c r="X103" i="45"/>
  <c r="V103" i="45"/>
  <c r="T103" i="45"/>
  <c r="P103" i="45"/>
  <c r="N103" i="45"/>
  <c r="L103" i="45"/>
  <c r="J103" i="45"/>
  <c r="F103" i="45"/>
  <c r="D103" i="45"/>
  <c r="P102" i="45"/>
  <c r="N102" i="45"/>
  <c r="L102" i="45"/>
  <c r="J102" i="45"/>
  <c r="D102" i="45"/>
  <c r="X101" i="45"/>
  <c r="V101" i="45"/>
  <c r="T101" i="45"/>
  <c r="P101" i="45"/>
  <c r="N101" i="45"/>
  <c r="L101" i="45"/>
  <c r="J101" i="45"/>
  <c r="H101" i="45"/>
  <c r="F101" i="45"/>
  <c r="D101" i="45"/>
  <c r="P100" i="45"/>
  <c r="N100" i="45"/>
  <c r="L100" i="45"/>
  <c r="J100" i="45"/>
  <c r="D100" i="45"/>
  <c r="P99" i="45"/>
  <c r="N99" i="45"/>
  <c r="L99" i="45"/>
  <c r="J99" i="45"/>
  <c r="D99" i="45"/>
  <c r="Z98" i="45"/>
  <c r="X98" i="45"/>
  <c r="V98" i="45"/>
  <c r="T98" i="45"/>
  <c r="R98" i="45"/>
  <c r="P98" i="45"/>
  <c r="N98" i="45"/>
  <c r="L98" i="45"/>
  <c r="J98" i="45"/>
  <c r="H98" i="45"/>
  <c r="F98" i="45"/>
  <c r="D98" i="45"/>
  <c r="X97" i="45"/>
  <c r="V97" i="45"/>
  <c r="T97" i="45"/>
  <c r="P97" i="45"/>
  <c r="N97" i="45"/>
  <c r="L97" i="45"/>
  <c r="J97" i="45"/>
  <c r="H97" i="45"/>
  <c r="F97" i="45"/>
  <c r="D97" i="45"/>
  <c r="X96" i="45"/>
  <c r="V96" i="45"/>
  <c r="T96" i="45"/>
  <c r="P96" i="45"/>
  <c r="N96" i="45"/>
  <c r="L96" i="45"/>
  <c r="J96" i="45"/>
  <c r="H96" i="45"/>
  <c r="F96" i="45"/>
  <c r="D96" i="45"/>
  <c r="X95" i="45"/>
  <c r="V95" i="45"/>
  <c r="T95" i="45"/>
  <c r="P95" i="45"/>
  <c r="N95" i="45"/>
  <c r="L95" i="45"/>
  <c r="J95" i="45"/>
  <c r="H95" i="45"/>
  <c r="F95" i="45"/>
  <c r="D95" i="45"/>
  <c r="Z94" i="45"/>
  <c r="X94" i="45"/>
  <c r="V94" i="45"/>
  <c r="T94" i="45"/>
  <c r="P94" i="45"/>
  <c r="N94" i="45"/>
  <c r="L94" i="45"/>
  <c r="J94" i="45"/>
  <c r="H94" i="45"/>
  <c r="F94" i="45"/>
  <c r="D94" i="45"/>
  <c r="P93" i="45"/>
  <c r="N93" i="45"/>
  <c r="L93" i="45"/>
  <c r="J93" i="45"/>
  <c r="D93" i="45"/>
  <c r="X92" i="45"/>
  <c r="V92" i="45"/>
  <c r="T92" i="45"/>
  <c r="P92" i="45"/>
  <c r="N92" i="45"/>
  <c r="L92" i="45"/>
  <c r="J92" i="45"/>
  <c r="H92" i="45"/>
  <c r="F92" i="45"/>
  <c r="D92" i="45"/>
  <c r="Z91" i="45"/>
  <c r="X91" i="45"/>
  <c r="V91" i="45"/>
  <c r="T91" i="45"/>
  <c r="P91" i="45"/>
  <c r="N91" i="45"/>
  <c r="L91" i="45"/>
  <c r="J91" i="45"/>
  <c r="H91" i="45"/>
  <c r="F91" i="45"/>
  <c r="D91" i="45"/>
  <c r="Z90" i="45"/>
  <c r="X90" i="45"/>
  <c r="V90" i="45"/>
  <c r="T90" i="45"/>
  <c r="P90" i="45"/>
  <c r="N90" i="45"/>
  <c r="L90" i="45"/>
  <c r="J90" i="45"/>
  <c r="H90" i="45"/>
  <c r="F90" i="45"/>
  <c r="D90" i="45"/>
  <c r="Z89" i="45"/>
  <c r="X89" i="45"/>
  <c r="V89" i="45"/>
  <c r="T89" i="45"/>
  <c r="P89" i="45"/>
  <c r="N89" i="45"/>
  <c r="L89" i="45"/>
  <c r="J89" i="45"/>
  <c r="H89" i="45"/>
  <c r="F89" i="45"/>
  <c r="D89" i="45"/>
  <c r="X88" i="45"/>
  <c r="V88" i="45"/>
  <c r="T88" i="45"/>
  <c r="P88" i="45"/>
  <c r="N88" i="45"/>
  <c r="L88" i="45"/>
  <c r="J88" i="45"/>
  <c r="H88" i="45"/>
  <c r="F88" i="45"/>
  <c r="D88" i="45"/>
  <c r="P87" i="45"/>
  <c r="N87" i="45"/>
  <c r="L87" i="45"/>
  <c r="J87" i="45"/>
  <c r="D87" i="45"/>
  <c r="X86" i="45"/>
  <c r="V86" i="45"/>
  <c r="T86" i="45"/>
  <c r="P86" i="45"/>
  <c r="N86" i="45"/>
  <c r="L86" i="45"/>
  <c r="J86" i="45"/>
  <c r="D86" i="45"/>
  <c r="P85" i="45"/>
  <c r="N85" i="45"/>
  <c r="L85" i="45"/>
  <c r="J85" i="45"/>
  <c r="H85" i="45"/>
  <c r="F85" i="45"/>
  <c r="D85" i="45"/>
  <c r="X84" i="45"/>
  <c r="V84" i="45"/>
  <c r="T84" i="45"/>
  <c r="P84" i="45"/>
  <c r="N84" i="45"/>
  <c r="L84" i="45"/>
  <c r="J84" i="45"/>
  <c r="H84" i="45"/>
  <c r="F84" i="45"/>
  <c r="D84" i="45"/>
  <c r="V83" i="45"/>
  <c r="R83" i="45"/>
  <c r="N83" i="45"/>
  <c r="J83" i="45"/>
  <c r="H83" i="45"/>
  <c r="F83" i="45"/>
  <c r="D83" i="45"/>
  <c r="X82" i="45"/>
  <c r="V82" i="45"/>
  <c r="T82" i="45"/>
  <c r="P82" i="45"/>
  <c r="N82" i="45"/>
  <c r="L82" i="45"/>
  <c r="J82" i="45"/>
  <c r="D82" i="45"/>
  <c r="P81" i="45"/>
  <c r="N81" i="45"/>
  <c r="L81" i="45"/>
  <c r="J81" i="45"/>
  <c r="H81" i="45"/>
  <c r="F81" i="45"/>
  <c r="D81" i="45"/>
  <c r="X80" i="45"/>
  <c r="V80" i="45"/>
  <c r="T80" i="45"/>
  <c r="P80" i="45"/>
  <c r="N80" i="45"/>
  <c r="L80" i="45"/>
  <c r="J80" i="45"/>
  <c r="H80" i="45"/>
  <c r="F80" i="45"/>
  <c r="D80" i="45"/>
  <c r="P79" i="45"/>
  <c r="N79" i="45"/>
  <c r="L79" i="45"/>
  <c r="J79" i="45"/>
  <c r="D79" i="45"/>
  <c r="P78" i="45"/>
  <c r="N78" i="45"/>
  <c r="L78" i="45"/>
  <c r="J78" i="45"/>
  <c r="D78" i="45"/>
  <c r="P77" i="45"/>
  <c r="N77" i="45"/>
  <c r="L77" i="45"/>
  <c r="J77" i="45"/>
  <c r="D77" i="45"/>
  <c r="X76" i="45"/>
  <c r="V76" i="45"/>
  <c r="T76" i="45"/>
  <c r="P76" i="45"/>
  <c r="N76" i="45"/>
  <c r="L76" i="45"/>
  <c r="J76" i="45"/>
  <c r="D76" i="45"/>
  <c r="P75" i="45"/>
  <c r="N75" i="45"/>
  <c r="L75" i="45"/>
  <c r="J75" i="45"/>
  <c r="H75" i="45"/>
  <c r="F75" i="45"/>
  <c r="D75" i="45"/>
  <c r="X74" i="45"/>
  <c r="V74" i="45"/>
  <c r="T74" i="45"/>
  <c r="P74" i="45"/>
  <c r="N74" i="45"/>
  <c r="L74" i="45"/>
  <c r="J74" i="45"/>
  <c r="H74" i="45"/>
  <c r="F74" i="45"/>
  <c r="D74" i="45"/>
  <c r="X73" i="45"/>
  <c r="V73" i="45"/>
  <c r="T73" i="45"/>
  <c r="P73" i="45"/>
  <c r="N73" i="45"/>
  <c r="L73" i="45"/>
  <c r="J73" i="45"/>
  <c r="D73" i="45"/>
  <c r="P72" i="45"/>
  <c r="N72" i="45"/>
  <c r="L72" i="45"/>
  <c r="J72" i="45"/>
  <c r="H72" i="45"/>
  <c r="F72" i="45"/>
  <c r="D72" i="45"/>
  <c r="X71" i="45"/>
  <c r="V71" i="45"/>
  <c r="T71" i="45"/>
  <c r="P71" i="45"/>
  <c r="N71" i="45"/>
  <c r="L71" i="45"/>
  <c r="J71" i="45"/>
  <c r="H71" i="45"/>
  <c r="F71" i="45"/>
  <c r="D71" i="45"/>
  <c r="X70" i="45"/>
  <c r="V70" i="45"/>
  <c r="T70" i="45"/>
  <c r="P70" i="45"/>
  <c r="N70" i="45"/>
  <c r="L70" i="45"/>
  <c r="J70" i="45"/>
  <c r="D70" i="45"/>
  <c r="P69" i="45"/>
  <c r="N69" i="45"/>
  <c r="L69" i="45"/>
  <c r="J69" i="45"/>
  <c r="H69" i="45"/>
  <c r="F69" i="45"/>
  <c r="D69" i="45"/>
  <c r="Z68" i="45"/>
  <c r="X68" i="45"/>
  <c r="V68" i="45"/>
  <c r="T68" i="45"/>
  <c r="P68" i="45"/>
  <c r="N68" i="45"/>
  <c r="L68" i="45"/>
  <c r="J68" i="45"/>
  <c r="H68" i="45"/>
  <c r="F68" i="45"/>
  <c r="D68" i="45"/>
  <c r="X67" i="45"/>
  <c r="V67" i="45"/>
  <c r="T67" i="45"/>
  <c r="P67" i="45"/>
  <c r="N67" i="45"/>
  <c r="L67" i="45"/>
  <c r="J67" i="45"/>
  <c r="D67" i="45"/>
  <c r="P66" i="45"/>
  <c r="N66" i="45"/>
  <c r="L66" i="45"/>
  <c r="J66" i="45"/>
  <c r="H66" i="45"/>
  <c r="F66" i="45"/>
  <c r="D66" i="45"/>
  <c r="X65" i="45"/>
  <c r="V65" i="45"/>
  <c r="T65" i="45"/>
  <c r="P65" i="45"/>
  <c r="N65" i="45"/>
  <c r="L65" i="45"/>
  <c r="J65" i="45"/>
  <c r="H65" i="45"/>
  <c r="F65" i="45"/>
  <c r="D65" i="45"/>
  <c r="P64" i="45"/>
  <c r="N64" i="45"/>
  <c r="L64" i="45"/>
  <c r="J64" i="45"/>
  <c r="D64" i="45"/>
  <c r="P63" i="45"/>
  <c r="N63" i="45"/>
  <c r="L63" i="45"/>
  <c r="J63" i="45"/>
  <c r="D63" i="45"/>
  <c r="P62" i="45"/>
  <c r="N62" i="45"/>
  <c r="L62" i="45"/>
  <c r="J62" i="45"/>
  <c r="D62" i="45"/>
  <c r="X61" i="45"/>
  <c r="V61" i="45"/>
  <c r="T61" i="45"/>
  <c r="P61" i="45"/>
  <c r="N61" i="45"/>
  <c r="L61" i="45"/>
  <c r="J61" i="45"/>
  <c r="H61" i="45"/>
  <c r="F61" i="45"/>
  <c r="D61" i="45"/>
  <c r="X60" i="45"/>
  <c r="V60" i="45"/>
  <c r="T60" i="45"/>
  <c r="P60" i="45"/>
  <c r="N60" i="45"/>
  <c r="L60" i="45"/>
  <c r="J60" i="45"/>
  <c r="F60" i="45"/>
  <c r="D60" i="45"/>
  <c r="X59" i="45"/>
  <c r="V59" i="45"/>
  <c r="T59" i="45"/>
  <c r="P59" i="45"/>
  <c r="N59" i="45"/>
  <c r="L59" i="45"/>
  <c r="J59" i="45"/>
  <c r="D59" i="45"/>
  <c r="P58" i="45"/>
  <c r="N58" i="45"/>
  <c r="L58" i="45"/>
  <c r="J58" i="45"/>
  <c r="H58" i="45"/>
  <c r="F58" i="45"/>
  <c r="D58" i="45"/>
  <c r="AF57" i="45"/>
  <c r="AD57" i="45"/>
  <c r="AB57" i="45"/>
  <c r="X57" i="45"/>
  <c r="V57" i="45"/>
  <c r="T57" i="45"/>
  <c r="P57" i="45"/>
  <c r="N57" i="45"/>
  <c r="L57" i="45"/>
  <c r="J57" i="45"/>
  <c r="H57" i="45"/>
  <c r="F57" i="45"/>
  <c r="D57" i="45"/>
  <c r="X56" i="45"/>
  <c r="V56" i="45"/>
  <c r="T56" i="45"/>
  <c r="P56" i="45"/>
  <c r="N56" i="45"/>
  <c r="L56" i="45"/>
  <c r="J56" i="45"/>
  <c r="D56" i="45"/>
  <c r="P55" i="45"/>
  <c r="N55" i="45"/>
  <c r="L55" i="45"/>
  <c r="J55" i="45"/>
  <c r="H55" i="45"/>
  <c r="F55" i="45"/>
  <c r="D55" i="45"/>
  <c r="AF54" i="45"/>
  <c r="AF56" i="45" s="1"/>
  <c r="AD54" i="45"/>
  <c r="AB54" i="45"/>
  <c r="X54" i="45"/>
  <c r="V54" i="45"/>
  <c r="T54" i="45"/>
  <c r="P54" i="45"/>
  <c r="N54" i="45"/>
  <c r="L54" i="45"/>
  <c r="J54" i="45"/>
  <c r="H54" i="45"/>
  <c r="F54" i="45"/>
  <c r="D54" i="45"/>
  <c r="X53" i="45"/>
  <c r="V53" i="45"/>
  <c r="T53" i="45"/>
  <c r="P53" i="45"/>
  <c r="N53" i="45"/>
  <c r="L53" i="45"/>
  <c r="J53" i="45"/>
  <c r="D53" i="45"/>
  <c r="P52" i="45"/>
  <c r="N52" i="45"/>
  <c r="L52" i="45"/>
  <c r="J52" i="45"/>
  <c r="H52" i="45"/>
  <c r="F52" i="45"/>
  <c r="D52" i="45"/>
  <c r="AF51" i="45"/>
  <c r="AD51" i="45"/>
  <c r="AD53" i="45" s="1"/>
  <c r="AB51" i="45"/>
  <c r="X51" i="45"/>
  <c r="V51" i="45"/>
  <c r="T51" i="45"/>
  <c r="P51" i="45"/>
  <c r="N51" i="45"/>
  <c r="L51" i="45"/>
  <c r="J51" i="45"/>
  <c r="H51" i="45"/>
  <c r="F51" i="45"/>
  <c r="D51" i="45"/>
  <c r="X50" i="45"/>
  <c r="V50" i="45"/>
  <c r="T50" i="45"/>
  <c r="P50" i="45"/>
  <c r="N50" i="45"/>
  <c r="L50" i="45"/>
  <c r="J50" i="45"/>
  <c r="D50" i="45"/>
  <c r="P49" i="45"/>
  <c r="N49" i="45"/>
  <c r="L49" i="45"/>
  <c r="J49" i="45"/>
  <c r="H49" i="45"/>
  <c r="F49" i="45"/>
  <c r="D49" i="45"/>
  <c r="AF48" i="45"/>
  <c r="AF50" i="45" s="1"/>
  <c r="AD48" i="45"/>
  <c r="AD50" i="45" s="1"/>
  <c r="AB48" i="45"/>
  <c r="AB50" i="45" s="1"/>
  <c r="X48" i="45"/>
  <c r="V48" i="45"/>
  <c r="T48" i="45"/>
  <c r="P48" i="45"/>
  <c r="N48" i="45"/>
  <c r="L48" i="45"/>
  <c r="J48" i="45"/>
  <c r="H48" i="45"/>
  <c r="F48" i="45"/>
  <c r="D48" i="45"/>
  <c r="X47" i="45"/>
  <c r="V47" i="45"/>
  <c r="T47" i="45"/>
  <c r="P47" i="45"/>
  <c r="N47" i="45"/>
  <c r="L47" i="45"/>
  <c r="J47" i="45"/>
  <c r="D47" i="45"/>
  <c r="P46" i="45"/>
  <c r="N46" i="45"/>
  <c r="L46" i="45"/>
  <c r="J46" i="45"/>
  <c r="H46" i="45"/>
  <c r="F46" i="45"/>
  <c r="D46" i="45"/>
  <c r="AF45" i="45"/>
  <c r="AD45" i="45"/>
  <c r="AB45" i="45"/>
  <c r="X45" i="45"/>
  <c r="V45" i="45"/>
  <c r="T45" i="45"/>
  <c r="P45" i="45"/>
  <c r="N45" i="45"/>
  <c r="L45" i="45"/>
  <c r="J45" i="45"/>
  <c r="H45" i="45"/>
  <c r="F45" i="45"/>
  <c r="D45" i="45"/>
  <c r="X44" i="45"/>
  <c r="V44" i="45"/>
  <c r="T44" i="45"/>
  <c r="P44" i="45"/>
  <c r="N44" i="45"/>
  <c r="L44" i="45"/>
  <c r="J44" i="45"/>
  <c r="D44" i="45"/>
  <c r="P43" i="45"/>
  <c r="N43" i="45"/>
  <c r="L43" i="45"/>
  <c r="J43" i="45"/>
  <c r="H43" i="45"/>
  <c r="F43" i="45"/>
  <c r="D43" i="45"/>
  <c r="AF42" i="45"/>
  <c r="AF44" i="45" s="1"/>
  <c r="AD42" i="45"/>
  <c r="AB42" i="45"/>
  <c r="X42" i="45"/>
  <c r="V42" i="45"/>
  <c r="T42" i="45"/>
  <c r="P42" i="45"/>
  <c r="N42" i="45"/>
  <c r="L42" i="45"/>
  <c r="J42" i="45"/>
  <c r="H42" i="45"/>
  <c r="F42" i="45"/>
  <c r="D42" i="45"/>
  <c r="X41" i="45"/>
  <c r="V41" i="45"/>
  <c r="T41" i="45"/>
  <c r="P41" i="45"/>
  <c r="N41" i="45"/>
  <c r="L41" i="45"/>
  <c r="J41" i="45"/>
  <c r="D41" i="45"/>
  <c r="P40" i="45"/>
  <c r="N40" i="45"/>
  <c r="L40" i="45"/>
  <c r="J40" i="45"/>
  <c r="H40" i="45"/>
  <c r="F40" i="45"/>
  <c r="D40" i="45"/>
  <c r="AD39" i="45"/>
  <c r="X39" i="45"/>
  <c r="V39" i="45"/>
  <c r="T39" i="45"/>
  <c r="P39" i="45"/>
  <c r="N39" i="45"/>
  <c r="L39" i="45"/>
  <c r="J39" i="45"/>
  <c r="H39" i="45"/>
  <c r="F39" i="45"/>
  <c r="D39" i="45"/>
  <c r="X38" i="45"/>
  <c r="V38" i="45"/>
  <c r="T38" i="45"/>
  <c r="P38" i="45"/>
  <c r="N38" i="45"/>
  <c r="L38" i="45"/>
  <c r="J38" i="45"/>
  <c r="D38" i="45"/>
  <c r="P37" i="45"/>
  <c r="N37" i="45"/>
  <c r="L37" i="45"/>
  <c r="J37" i="45"/>
  <c r="H37" i="45"/>
  <c r="F37" i="45"/>
  <c r="D37" i="45"/>
  <c r="X36" i="45"/>
  <c r="V36" i="45"/>
  <c r="T36" i="45"/>
  <c r="P36" i="45"/>
  <c r="N36" i="45"/>
  <c r="L36" i="45"/>
  <c r="J36" i="45"/>
  <c r="H36" i="45"/>
  <c r="F36" i="45"/>
  <c r="D36" i="45"/>
  <c r="X35" i="45"/>
  <c r="V35" i="45"/>
  <c r="T35" i="45"/>
  <c r="P35" i="45"/>
  <c r="N35" i="45"/>
  <c r="L35" i="45"/>
  <c r="J35" i="45"/>
  <c r="D35" i="45"/>
  <c r="P34" i="45"/>
  <c r="N34" i="45"/>
  <c r="L34" i="45"/>
  <c r="J34" i="45"/>
  <c r="H34" i="45"/>
  <c r="F34" i="45"/>
  <c r="D34" i="45"/>
  <c r="X33" i="45"/>
  <c r="V33" i="45"/>
  <c r="T33" i="45"/>
  <c r="P33" i="45"/>
  <c r="N33" i="45"/>
  <c r="L33" i="45"/>
  <c r="J33" i="45"/>
  <c r="H33" i="45"/>
  <c r="F33" i="45"/>
  <c r="D33" i="45"/>
  <c r="X32" i="45"/>
  <c r="V32" i="45"/>
  <c r="T32" i="45"/>
  <c r="P32" i="45"/>
  <c r="N32" i="45"/>
  <c r="L32" i="45"/>
  <c r="J32" i="45"/>
  <c r="D32" i="45"/>
  <c r="P31" i="45"/>
  <c r="N31" i="45"/>
  <c r="L31" i="45"/>
  <c r="J31" i="45"/>
  <c r="H31" i="45"/>
  <c r="D31" i="45"/>
  <c r="AF30" i="45"/>
  <c r="AF32" i="45" s="1"/>
  <c r="AD30" i="45"/>
  <c r="AD32" i="45" s="1"/>
  <c r="AB30" i="45"/>
  <c r="X30" i="45"/>
  <c r="V30" i="45"/>
  <c r="T30" i="45"/>
  <c r="P30" i="45"/>
  <c r="N30" i="45"/>
  <c r="L30" i="45"/>
  <c r="J30" i="45"/>
  <c r="H30" i="45"/>
  <c r="F30" i="45"/>
  <c r="D30" i="45"/>
  <c r="P29" i="45"/>
  <c r="N29" i="45"/>
  <c r="L29" i="45"/>
  <c r="J29" i="45"/>
  <c r="D29" i="45"/>
  <c r="P28" i="45"/>
  <c r="N28" i="45"/>
  <c r="L28" i="45"/>
  <c r="J28" i="45"/>
  <c r="D28" i="45"/>
  <c r="P27" i="45"/>
  <c r="N27" i="45"/>
  <c r="L27" i="45"/>
  <c r="J27" i="45"/>
  <c r="D27" i="45"/>
  <c r="P26" i="45"/>
  <c r="N26" i="45"/>
  <c r="L26" i="45"/>
  <c r="J26" i="45"/>
  <c r="D26" i="45"/>
  <c r="AF25" i="45"/>
  <c r="AD25" i="45"/>
  <c r="AB25" i="45"/>
  <c r="X25" i="45"/>
  <c r="V25" i="45"/>
  <c r="T25" i="45"/>
  <c r="P25" i="45"/>
  <c r="N25" i="45"/>
  <c r="L25" i="45"/>
  <c r="J25" i="45"/>
  <c r="H25" i="45"/>
  <c r="F25" i="45"/>
  <c r="D25" i="45"/>
  <c r="X24" i="45"/>
  <c r="X23" i="45"/>
  <c r="V23" i="45"/>
  <c r="T23" i="45"/>
  <c r="R23" i="45"/>
  <c r="P23" i="45"/>
  <c r="N23" i="45"/>
  <c r="L23" i="45"/>
  <c r="J23" i="45"/>
  <c r="H23" i="45"/>
  <c r="F23" i="45"/>
  <c r="D23" i="45"/>
  <c r="P22" i="45"/>
  <c r="N22" i="45"/>
  <c r="L22" i="45"/>
  <c r="J22" i="45"/>
  <c r="D22" i="45"/>
  <c r="X21" i="45"/>
  <c r="V21" i="45"/>
  <c r="T21" i="45"/>
  <c r="P21" i="45"/>
  <c r="N21" i="45"/>
  <c r="L21" i="45"/>
  <c r="J21" i="45"/>
  <c r="H21" i="45"/>
  <c r="F21" i="45"/>
  <c r="D21" i="45"/>
  <c r="X20" i="45"/>
  <c r="V20" i="45"/>
  <c r="T20" i="45"/>
  <c r="P20" i="45"/>
  <c r="N20" i="45"/>
  <c r="L20" i="45"/>
  <c r="J20" i="45"/>
  <c r="H20" i="45"/>
  <c r="F20" i="45"/>
  <c r="D20" i="45"/>
  <c r="X19" i="45"/>
  <c r="V19" i="45"/>
  <c r="T19" i="45"/>
  <c r="P19" i="45"/>
  <c r="N19" i="45"/>
  <c r="L19" i="45"/>
  <c r="J19" i="45"/>
  <c r="H19" i="45"/>
  <c r="F19" i="45"/>
  <c r="D19" i="45"/>
  <c r="AF18" i="45"/>
  <c r="X18" i="45"/>
  <c r="V18" i="45"/>
  <c r="T18" i="45"/>
  <c r="P18" i="45"/>
  <c r="N18" i="45"/>
  <c r="L18" i="45"/>
  <c r="J18" i="45"/>
  <c r="H18" i="45"/>
  <c r="F18" i="45"/>
  <c r="D18" i="45"/>
  <c r="P17" i="45"/>
  <c r="N17" i="45"/>
  <c r="L17" i="45"/>
  <c r="J17" i="45"/>
  <c r="D17" i="45"/>
  <c r="P16" i="45"/>
  <c r="N16" i="45"/>
  <c r="L16" i="45"/>
  <c r="J16" i="45"/>
  <c r="D16" i="45"/>
  <c r="X15" i="45"/>
  <c r="V15" i="45"/>
  <c r="T15" i="45"/>
  <c r="P15" i="45"/>
  <c r="N15" i="45"/>
  <c r="L15" i="45"/>
  <c r="J15" i="45"/>
  <c r="H15" i="45"/>
  <c r="F15" i="45"/>
  <c r="D15" i="45"/>
  <c r="P14" i="45"/>
  <c r="N14" i="45"/>
  <c r="L14" i="45"/>
  <c r="J14" i="45"/>
  <c r="D14" i="45"/>
  <c r="X13" i="45"/>
  <c r="V13" i="45"/>
  <c r="T13" i="45"/>
  <c r="R13" i="45"/>
  <c r="P13" i="45"/>
  <c r="N13" i="45"/>
  <c r="L13" i="45"/>
  <c r="J13" i="45"/>
  <c r="H13" i="45"/>
  <c r="F13" i="45"/>
  <c r="D13" i="45"/>
  <c r="X12" i="45"/>
  <c r="V12" i="45"/>
  <c r="T12" i="45"/>
  <c r="P12" i="45"/>
  <c r="N12" i="45"/>
  <c r="L12" i="45"/>
  <c r="J12" i="45"/>
  <c r="H12" i="45"/>
  <c r="F12" i="45"/>
  <c r="D12" i="45"/>
  <c r="X11" i="45"/>
  <c r="V11" i="45"/>
  <c r="T11" i="45"/>
  <c r="P11" i="45"/>
  <c r="Q62" i="45" s="1"/>
  <c r="N11" i="45"/>
  <c r="O62" i="45" s="1"/>
  <c r="L11" i="45"/>
  <c r="M62" i="45" s="1"/>
  <c r="J11" i="45"/>
  <c r="K62" i="45" s="1"/>
  <c r="H11" i="45"/>
  <c r="F11" i="45"/>
  <c r="D11" i="45"/>
  <c r="E62" i="45" s="1"/>
  <c r="H10" i="45"/>
  <c r="F10" i="45"/>
  <c r="H9" i="45"/>
  <c r="F9" i="45"/>
  <c r="H8" i="45"/>
  <c r="F8" i="45"/>
  <c r="R7" i="45"/>
  <c r="J7" i="45"/>
  <c r="A5" i="45"/>
  <c r="A4" i="45"/>
  <c r="AB44" i="45" l="1"/>
  <c r="AB56" i="45"/>
  <c r="AB32" i="45"/>
  <c r="Z32" i="45" s="1"/>
  <c r="AD44" i="45"/>
  <c r="AD47" i="45"/>
  <c r="AD56" i="45"/>
  <c r="AD59" i="45"/>
  <c r="Z65" i="45"/>
  <c r="Z70" i="45"/>
  <c r="Z69" i="45" s="1"/>
  <c r="AJ69" i="45" s="1"/>
  <c r="AF47" i="45"/>
  <c r="AF53" i="45"/>
  <c r="AF59" i="45"/>
  <c r="AB47" i="45"/>
  <c r="Z47" i="45" s="1"/>
  <c r="AJ47" i="45" s="1"/>
  <c r="AB53" i="45"/>
  <c r="AB59" i="45"/>
  <c r="Z59" i="45" s="1"/>
  <c r="Z48" i="45"/>
  <c r="Z56" i="45"/>
  <c r="AJ56" i="45" s="1"/>
  <c r="K15" i="45"/>
  <c r="O15" i="45"/>
  <c r="O20" i="45"/>
  <c r="Z45" i="45"/>
  <c r="E15" i="45"/>
  <c r="K20" i="45"/>
  <c r="Z51" i="45"/>
  <c r="Z57" i="45"/>
  <c r="Z25" i="45"/>
  <c r="Q12" i="45"/>
  <c r="M12" i="45"/>
  <c r="O12" i="45"/>
  <c r="O19" i="45"/>
  <c r="O25" i="45"/>
  <c r="O22" i="45"/>
  <c r="E12" i="45"/>
  <c r="E19" i="45"/>
  <c r="E22" i="45"/>
  <c r="E25" i="45"/>
  <c r="U25" i="45"/>
  <c r="Q19" i="45"/>
  <c r="Q25" i="45"/>
  <c r="Q15" i="45"/>
  <c r="Q22" i="45"/>
  <c r="K22" i="45"/>
  <c r="K12" i="45"/>
  <c r="K19" i="45"/>
  <c r="K25" i="45"/>
  <c r="AJ94" i="45"/>
  <c r="M19" i="45"/>
  <c r="M25" i="45"/>
  <c r="M15" i="45"/>
  <c r="M22" i="45"/>
  <c r="I12" i="45"/>
  <c r="I25" i="45"/>
  <c r="G25" i="45"/>
  <c r="G12" i="45"/>
  <c r="AJ70" i="45"/>
  <c r="Y12" i="45"/>
  <c r="W12" i="45"/>
  <c r="U12" i="45"/>
  <c r="E102" i="45"/>
  <c r="E101" i="45"/>
  <c r="E96" i="45"/>
  <c r="E93" i="45"/>
  <c r="E79" i="45"/>
  <c r="M102" i="45"/>
  <c r="M96" i="45"/>
  <c r="M93" i="45"/>
  <c r="M79" i="45"/>
  <c r="Q102" i="45"/>
  <c r="Q96" i="45"/>
  <c r="Q93" i="45"/>
  <c r="Q79" i="45"/>
  <c r="E109" i="45"/>
  <c r="E104" i="45"/>
  <c r="K109" i="45"/>
  <c r="K104" i="45"/>
  <c r="M109" i="45"/>
  <c r="M104" i="45"/>
  <c r="O109" i="45"/>
  <c r="O104" i="45"/>
  <c r="Q109" i="45"/>
  <c r="Q104" i="45"/>
  <c r="E18" i="45"/>
  <c r="K18" i="45"/>
  <c r="M18" i="45"/>
  <c r="O18" i="45"/>
  <c r="Q18" i="45"/>
  <c r="E20" i="45"/>
  <c r="M20" i="45"/>
  <c r="Q20" i="45"/>
  <c r="W25" i="45"/>
  <c r="E26" i="45"/>
  <c r="M26" i="45"/>
  <c r="Q26" i="45"/>
  <c r="Z50" i="45"/>
  <c r="K64" i="45"/>
  <c r="O64" i="45"/>
  <c r="K77" i="45"/>
  <c r="O77" i="45"/>
  <c r="G84" i="45"/>
  <c r="K84" i="45"/>
  <c r="O84" i="45"/>
  <c r="W84" i="45"/>
  <c r="E86" i="45"/>
  <c r="M86" i="45"/>
  <c r="Q86" i="45"/>
  <c r="K87" i="45"/>
  <c r="O87" i="45"/>
  <c r="E92" i="45"/>
  <c r="M92" i="45"/>
  <c r="Q92" i="45"/>
  <c r="K102" i="45"/>
  <c r="K96" i="45"/>
  <c r="K93" i="45"/>
  <c r="K79" i="45"/>
  <c r="O102" i="45"/>
  <c r="O96" i="45"/>
  <c r="O93" i="45"/>
  <c r="O79" i="45"/>
  <c r="E17" i="45"/>
  <c r="K17" i="45"/>
  <c r="M17" i="45"/>
  <c r="O17" i="45"/>
  <c r="Q17" i="45"/>
  <c r="Y25" i="45"/>
  <c r="K26" i="45"/>
  <c r="O26" i="45"/>
  <c r="E64" i="45"/>
  <c r="M64" i="45"/>
  <c r="Q64" i="45"/>
  <c r="AJ67" i="45"/>
  <c r="Z66" i="45"/>
  <c r="AJ66" i="45" s="1"/>
  <c r="E77" i="45"/>
  <c r="M77" i="45"/>
  <c r="Q77" i="45"/>
  <c r="E84" i="45"/>
  <c r="I84" i="45"/>
  <c r="M84" i="45"/>
  <c r="Q84" i="45"/>
  <c r="U84" i="45"/>
  <c r="Y84" i="45"/>
  <c r="K86" i="45"/>
  <c r="O86" i="45"/>
  <c r="E87" i="45"/>
  <c r="M87" i="45"/>
  <c r="Q87" i="45"/>
  <c r="K92" i="45"/>
  <c r="O92" i="45"/>
  <c r="E94" i="45"/>
  <c r="M94" i="45"/>
  <c r="Q94" i="45"/>
  <c r="K97" i="45"/>
  <c r="O97" i="45"/>
  <c r="K99" i="45"/>
  <c r="O99" i="45"/>
  <c r="Z30" i="45"/>
  <c r="Z42" i="45"/>
  <c r="Z54" i="45"/>
  <c r="K94" i="45"/>
  <c r="O94" i="45"/>
  <c r="E97" i="45"/>
  <c r="M97" i="45"/>
  <c r="Q97" i="45"/>
  <c r="E99" i="45"/>
  <c r="M99" i="45"/>
  <c r="Q99" i="45"/>
  <c r="K101" i="45"/>
  <c r="O101" i="45"/>
  <c r="K103" i="45"/>
  <c r="O103" i="45"/>
  <c r="K105" i="45"/>
  <c r="O105" i="45"/>
  <c r="K111" i="45"/>
  <c r="O111" i="45"/>
  <c r="M101" i="45"/>
  <c r="Q101" i="45"/>
  <c r="E103" i="45"/>
  <c r="M103" i="45"/>
  <c r="Q103" i="45"/>
  <c r="E105" i="45"/>
  <c r="M105" i="45"/>
  <c r="Q105" i="45"/>
  <c r="E111" i="45"/>
  <c r="M111" i="45"/>
  <c r="Q111" i="45"/>
  <c r="H111" i="42"/>
  <c r="H109" i="42"/>
  <c r="H108" i="42"/>
  <c r="H107" i="42"/>
  <c r="H101" i="42"/>
  <c r="H98" i="42"/>
  <c r="H97" i="42"/>
  <c r="H96" i="42"/>
  <c r="H95" i="42"/>
  <c r="H94" i="42"/>
  <c r="H92" i="42"/>
  <c r="H91" i="42"/>
  <c r="H90" i="42"/>
  <c r="H89" i="42"/>
  <c r="H88" i="42"/>
  <c r="H85" i="42"/>
  <c r="H84" i="42"/>
  <c r="H83" i="42"/>
  <c r="H81" i="42"/>
  <c r="H80" i="42"/>
  <c r="H75" i="42"/>
  <c r="H74" i="42"/>
  <c r="H72" i="42"/>
  <c r="H71" i="42"/>
  <c r="H69" i="42"/>
  <c r="H68" i="42"/>
  <c r="H66" i="42"/>
  <c r="H65" i="42"/>
  <c r="H61" i="42"/>
  <c r="H58" i="42"/>
  <c r="H57" i="42"/>
  <c r="H55" i="42"/>
  <c r="H54" i="42"/>
  <c r="H52" i="42"/>
  <c r="H51" i="42"/>
  <c r="H49" i="42"/>
  <c r="H48" i="42"/>
  <c r="H46" i="42"/>
  <c r="H45" i="42"/>
  <c r="H43" i="42"/>
  <c r="H42" i="42"/>
  <c r="H40" i="42"/>
  <c r="H39" i="42"/>
  <c r="H37" i="42"/>
  <c r="H36" i="42"/>
  <c r="H34" i="42"/>
  <c r="H33" i="42"/>
  <c r="H31" i="42"/>
  <c r="H30" i="42"/>
  <c r="H25" i="42"/>
  <c r="H23" i="42"/>
  <c r="H21" i="42"/>
  <c r="H20" i="42"/>
  <c r="H19" i="42"/>
  <c r="H18" i="42"/>
  <c r="H15" i="42"/>
  <c r="H13" i="42"/>
  <c r="H12" i="42"/>
  <c r="H11" i="42"/>
  <c r="H10" i="42"/>
  <c r="H9" i="42"/>
  <c r="H8" i="42"/>
  <c r="F111" i="42"/>
  <c r="F110" i="42"/>
  <c r="F109" i="42"/>
  <c r="F108" i="42"/>
  <c r="F107" i="42"/>
  <c r="F106" i="42"/>
  <c r="F103" i="42"/>
  <c r="F101" i="42"/>
  <c r="F98" i="42"/>
  <c r="F97" i="42"/>
  <c r="F96" i="42"/>
  <c r="F95" i="42"/>
  <c r="F94" i="42"/>
  <c r="F92" i="42"/>
  <c r="F91" i="42"/>
  <c r="F90" i="42"/>
  <c r="F89" i="42"/>
  <c r="F88" i="42"/>
  <c r="F85" i="42"/>
  <c r="F84" i="42"/>
  <c r="F83" i="42"/>
  <c r="F81" i="42"/>
  <c r="F80" i="42"/>
  <c r="F75" i="42"/>
  <c r="F74" i="42"/>
  <c r="F72" i="42"/>
  <c r="F71" i="42"/>
  <c r="F69" i="42"/>
  <c r="F68" i="42"/>
  <c r="F66" i="42"/>
  <c r="F65" i="42"/>
  <c r="F61" i="42"/>
  <c r="F60" i="42"/>
  <c r="F58" i="42"/>
  <c r="F57" i="42"/>
  <c r="F55" i="42"/>
  <c r="F54" i="42"/>
  <c r="F52" i="42"/>
  <c r="F51" i="42"/>
  <c r="F49" i="42"/>
  <c r="F48" i="42"/>
  <c r="F46" i="42"/>
  <c r="F45" i="42"/>
  <c r="F43" i="42"/>
  <c r="F42" i="42"/>
  <c r="F40" i="42"/>
  <c r="F39" i="42"/>
  <c r="F37" i="42"/>
  <c r="F36" i="42"/>
  <c r="F34" i="42"/>
  <c r="F33" i="42"/>
  <c r="F30" i="42"/>
  <c r="F25" i="42"/>
  <c r="F23" i="42"/>
  <c r="F21" i="42"/>
  <c r="F20" i="42"/>
  <c r="F19" i="42"/>
  <c r="F18" i="42"/>
  <c r="F15" i="42"/>
  <c r="F13" i="42"/>
  <c r="F12" i="42"/>
  <c r="F11" i="42"/>
  <c r="G25" i="42" s="1"/>
  <c r="F10" i="42"/>
  <c r="F9" i="42"/>
  <c r="F8" i="42"/>
  <c r="D113" i="42"/>
  <c r="D112" i="42"/>
  <c r="D111" i="42"/>
  <c r="D110" i="42"/>
  <c r="D109" i="42"/>
  <c r="D108" i="42"/>
  <c r="D107" i="42"/>
  <c r="D106" i="42"/>
  <c r="D105" i="42"/>
  <c r="D104" i="42"/>
  <c r="D103" i="42"/>
  <c r="D102" i="42"/>
  <c r="D101" i="42"/>
  <c r="D100" i="42"/>
  <c r="D99" i="42"/>
  <c r="D98" i="42"/>
  <c r="D97" i="42"/>
  <c r="D96" i="42"/>
  <c r="D95" i="42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9" i="42"/>
  <c r="D68" i="42"/>
  <c r="D67" i="42"/>
  <c r="D66" i="42"/>
  <c r="D65" i="42"/>
  <c r="D64" i="42"/>
  <c r="D63" i="42"/>
  <c r="D62" i="42"/>
  <c r="D61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3" i="42"/>
  <c r="D22" i="42"/>
  <c r="D21" i="42"/>
  <c r="D20" i="42"/>
  <c r="D19" i="42"/>
  <c r="D18" i="42"/>
  <c r="D17" i="42"/>
  <c r="D16" i="42"/>
  <c r="E92" i="42" s="1"/>
  <c r="D15" i="42"/>
  <c r="D14" i="42"/>
  <c r="D13" i="42"/>
  <c r="D12" i="42"/>
  <c r="D11" i="42"/>
  <c r="X112" i="42"/>
  <c r="X110" i="42"/>
  <c r="X108" i="42"/>
  <c r="X107" i="42"/>
  <c r="X106" i="42"/>
  <c r="X103" i="42"/>
  <c r="X101" i="42"/>
  <c r="X98" i="42"/>
  <c r="X97" i="42"/>
  <c r="X96" i="42"/>
  <c r="X95" i="42"/>
  <c r="X94" i="42"/>
  <c r="X92" i="42"/>
  <c r="X91" i="42"/>
  <c r="X90" i="42"/>
  <c r="X89" i="42"/>
  <c r="X88" i="42"/>
  <c r="X86" i="42"/>
  <c r="X84" i="42"/>
  <c r="X82" i="42"/>
  <c r="X80" i="42"/>
  <c r="X76" i="42"/>
  <c r="X74" i="42"/>
  <c r="X73" i="42"/>
  <c r="X71" i="42"/>
  <c r="X70" i="42"/>
  <c r="X68" i="42"/>
  <c r="X67" i="42"/>
  <c r="X65" i="42"/>
  <c r="X61" i="42"/>
  <c r="X60" i="42"/>
  <c r="X59" i="42"/>
  <c r="X57" i="42"/>
  <c r="X56" i="42"/>
  <c r="X54" i="42"/>
  <c r="X53" i="42"/>
  <c r="X51" i="42"/>
  <c r="X50" i="42"/>
  <c r="X48" i="42"/>
  <c r="X47" i="42"/>
  <c r="X45" i="42"/>
  <c r="X44" i="42"/>
  <c r="X42" i="42"/>
  <c r="X41" i="42"/>
  <c r="X39" i="42"/>
  <c r="X38" i="42"/>
  <c r="X36" i="42"/>
  <c r="X35" i="42"/>
  <c r="X33" i="42"/>
  <c r="X32" i="42"/>
  <c r="X30" i="42"/>
  <c r="X25" i="42"/>
  <c r="X24" i="42"/>
  <c r="X23" i="42"/>
  <c r="X21" i="42"/>
  <c r="X20" i="42"/>
  <c r="X19" i="42"/>
  <c r="X18" i="42"/>
  <c r="X15" i="42"/>
  <c r="X13" i="42"/>
  <c r="X12" i="42"/>
  <c r="V112" i="42"/>
  <c r="V110" i="42"/>
  <c r="V108" i="42"/>
  <c r="V107" i="42"/>
  <c r="V106" i="42"/>
  <c r="V103" i="42"/>
  <c r="V101" i="42"/>
  <c r="V98" i="42"/>
  <c r="V97" i="42"/>
  <c r="V96" i="42"/>
  <c r="V95" i="42"/>
  <c r="V94" i="42"/>
  <c r="V92" i="42"/>
  <c r="V91" i="42"/>
  <c r="V90" i="42"/>
  <c r="V89" i="42"/>
  <c r="V88" i="42"/>
  <c r="V86" i="42"/>
  <c r="V84" i="42"/>
  <c r="V83" i="42"/>
  <c r="V82" i="42"/>
  <c r="V80" i="42"/>
  <c r="V76" i="42"/>
  <c r="V74" i="42"/>
  <c r="V73" i="42"/>
  <c r="V71" i="42"/>
  <c r="V70" i="42"/>
  <c r="V68" i="42"/>
  <c r="V67" i="42"/>
  <c r="V65" i="42"/>
  <c r="V61" i="42"/>
  <c r="V60" i="42"/>
  <c r="V59" i="42"/>
  <c r="V57" i="42"/>
  <c r="V56" i="42"/>
  <c r="V54" i="42"/>
  <c r="V53" i="42"/>
  <c r="V51" i="42"/>
  <c r="V50" i="42"/>
  <c r="V48" i="42"/>
  <c r="V47" i="42"/>
  <c r="V45" i="42"/>
  <c r="V44" i="42"/>
  <c r="V42" i="42"/>
  <c r="V41" i="42"/>
  <c r="V39" i="42"/>
  <c r="V38" i="42"/>
  <c r="V36" i="42"/>
  <c r="V35" i="42"/>
  <c r="V33" i="42"/>
  <c r="V32" i="42"/>
  <c r="V30" i="42"/>
  <c r="V25" i="42"/>
  <c r="X11" i="42"/>
  <c r="V23" i="42"/>
  <c r="V21" i="42"/>
  <c r="V20" i="42"/>
  <c r="V19" i="42"/>
  <c r="V18" i="42"/>
  <c r="V15" i="42"/>
  <c r="V13" i="42"/>
  <c r="V12" i="42"/>
  <c r="V11" i="42"/>
  <c r="T23" i="42"/>
  <c r="T21" i="42"/>
  <c r="T20" i="42"/>
  <c r="T19" i="42"/>
  <c r="T18" i="42"/>
  <c r="T15" i="42"/>
  <c r="T13" i="42"/>
  <c r="T12" i="42"/>
  <c r="T11" i="42"/>
  <c r="T112" i="42"/>
  <c r="T110" i="42"/>
  <c r="T108" i="42"/>
  <c r="T107" i="42"/>
  <c r="T106" i="42"/>
  <c r="T103" i="42"/>
  <c r="T101" i="42"/>
  <c r="T98" i="42"/>
  <c r="T97" i="42"/>
  <c r="T96" i="42"/>
  <c r="T95" i="42"/>
  <c r="T94" i="42"/>
  <c r="T92" i="42"/>
  <c r="T91" i="42"/>
  <c r="T90" i="42"/>
  <c r="T89" i="42"/>
  <c r="T88" i="42"/>
  <c r="T86" i="42"/>
  <c r="T84" i="42"/>
  <c r="T82" i="42"/>
  <c r="T80" i="42"/>
  <c r="T76" i="42"/>
  <c r="T74" i="42"/>
  <c r="T73" i="42"/>
  <c r="T71" i="42"/>
  <c r="T70" i="42"/>
  <c r="T68" i="42"/>
  <c r="T67" i="42"/>
  <c r="T65" i="42"/>
  <c r="T61" i="42"/>
  <c r="T60" i="42"/>
  <c r="T59" i="42"/>
  <c r="T57" i="42"/>
  <c r="T56" i="42"/>
  <c r="T54" i="42"/>
  <c r="T53" i="42"/>
  <c r="T51" i="42"/>
  <c r="T50" i="42"/>
  <c r="T48" i="42"/>
  <c r="T47" i="42"/>
  <c r="T45" i="42"/>
  <c r="T44" i="42"/>
  <c r="T42" i="42"/>
  <c r="T41" i="42"/>
  <c r="T39" i="42"/>
  <c r="T38" i="42"/>
  <c r="T36" i="42"/>
  <c r="T35" i="42"/>
  <c r="T33" i="42"/>
  <c r="T32" i="42"/>
  <c r="T30" i="42"/>
  <c r="T25" i="42"/>
  <c r="U25" i="42" s="1"/>
  <c r="R110" i="42"/>
  <c r="R98" i="42"/>
  <c r="R83" i="42"/>
  <c r="R23" i="42"/>
  <c r="R13" i="42"/>
  <c r="AH110" i="42"/>
  <c r="AI110" i="42" s="1"/>
  <c r="Y25" i="42"/>
  <c r="E111" i="42"/>
  <c r="E105" i="42"/>
  <c r="E104" i="42"/>
  <c r="E102" i="42"/>
  <c r="E99" i="42"/>
  <c r="E96" i="42"/>
  <c r="E93" i="42"/>
  <c r="E87" i="42"/>
  <c r="I84" i="42"/>
  <c r="E84" i="42"/>
  <c r="E79" i="42"/>
  <c r="E64" i="42"/>
  <c r="E62" i="42"/>
  <c r="E26" i="42"/>
  <c r="E25" i="42"/>
  <c r="E20" i="42"/>
  <c r="E18" i="42"/>
  <c r="E15" i="42"/>
  <c r="I12" i="42"/>
  <c r="G12" i="42"/>
  <c r="F32" i="35"/>
  <c r="E12" i="42" l="1"/>
  <c r="Z44" i="45"/>
  <c r="AJ44" i="45" s="1"/>
  <c r="Z53" i="45"/>
  <c r="Z43" i="45"/>
  <c r="AJ43" i="45" s="1"/>
  <c r="AJ59" i="45"/>
  <c r="Z58" i="45"/>
  <c r="AJ58" i="45" s="1"/>
  <c r="Z46" i="45"/>
  <c r="AJ46" i="45" s="1"/>
  <c r="Z55" i="45"/>
  <c r="AJ55" i="45" s="1"/>
  <c r="Y84" i="42"/>
  <c r="E77" i="42"/>
  <c r="E97" i="42"/>
  <c r="E101" i="42"/>
  <c r="E109" i="42"/>
  <c r="E22" i="42"/>
  <c r="E103" i="42"/>
  <c r="G84" i="42"/>
  <c r="I25" i="42"/>
  <c r="W84" i="42"/>
  <c r="U12" i="42"/>
  <c r="E19" i="42"/>
  <c r="E86" i="42"/>
  <c r="E94" i="42"/>
  <c r="E17" i="42"/>
  <c r="W12" i="42"/>
  <c r="W25" i="42"/>
  <c r="U84" i="42"/>
  <c r="Y12" i="42"/>
  <c r="AJ53" i="45"/>
  <c r="Z52" i="45"/>
  <c r="AJ52" i="45" s="1"/>
  <c r="AJ32" i="45"/>
  <c r="Z31" i="45"/>
  <c r="AJ31" i="45" s="1"/>
  <c r="AJ50" i="45"/>
  <c r="Z49" i="45"/>
  <c r="AJ49" i="45" s="1"/>
  <c r="Z88" i="45" l="1"/>
  <c r="Z87" i="45" s="1"/>
  <c r="Z96" i="45" l="1"/>
  <c r="Z101" i="45"/>
  <c r="Z95" i="45"/>
  <c r="Z97" i="45"/>
  <c r="Z105" i="45"/>
  <c r="AJ87" i="45"/>
  <c r="AJ105" i="45" l="1"/>
  <c r="AJ97" i="45"/>
  <c r="AJ95" i="45"/>
  <c r="Z93" i="45"/>
  <c r="AJ101" i="45"/>
  <c r="AJ96" i="45"/>
  <c r="Z92" i="45"/>
  <c r="AJ92" i="45" s="1"/>
  <c r="AF25" i="42"/>
  <c r="AD25" i="42"/>
  <c r="AB25" i="42"/>
  <c r="R7" i="42"/>
  <c r="J7" i="42"/>
  <c r="B116" i="42"/>
  <c r="B118" i="42"/>
  <c r="B120" i="42"/>
  <c r="B122" i="42"/>
  <c r="B124" i="42"/>
  <c r="B126" i="42"/>
  <c r="Z116" i="42"/>
  <c r="Z118" i="42"/>
  <c r="Z120" i="42"/>
  <c r="Z122" i="42"/>
  <c r="Z124" i="42"/>
  <c r="Z126" i="42"/>
  <c r="A5" i="42"/>
  <c r="A4" i="42"/>
  <c r="J11" i="42"/>
  <c r="L11" i="42"/>
  <c r="N11" i="42"/>
  <c r="P11" i="42"/>
  <c r="J12" i="42"/>
  <c r="L12" i="42"/>
  <c r="M12" i="42" s="1"/>
  <c r="N12" i="42"/>
  <c r="O12" i="42" s="1"/>
  <c r="P12" i="42"/>
  <c r="Q12" i="42" s="1"/>
  <c r="J13" i="42"/>
  <c r="L13" i="42"/>
  <c r="N13" i="42"/>
  <c r="P13" i="42"/>
  <c r="J14" i="42"/>
  <c r="L14" i="42"/>
  <c r="N14" i="42"/>
  <c r="P14" i="42"/>
  <c r="J15" i="42"/>
  <c r="L15" i="42"/>
  <c r="N15" i="42"/>
  <c r="O15" i="42" s="1"/>
  <c r="P15" i="42"/>
  <c r="J16" i="42"/>
  <c r="L16" i="42"/>
  <c r="N16" i="42"/>
  <c r="P16" i="42"/>
  <c r="J17" i="42"/>
  <c r="K17" i="42" s="1"/>
  <c r="L17" i="42"/>
  <c r="M17" i="42" s="1"/>
  <c r="N17" i="42"/>
  <c r="O17" i="42" s="1"/>
  <c r="P17" i="42"/>
  <c r="Q17" i="42" s="1"/>
  <c r="J18" i="42"/>
  <c r="L18" i="42"/>
  <c r="M18" i="42" s="1"/>
  <c r="N18" i="42"/>
  <c r="O18" i="42" s="1"/>
  <c r="P18" i="42"/>
  <c r="Q18" i="42" s="1"/>
  <c r="J19" i="42"/>
  <c r="K19" i="42" s="1"/>
  <c r="L19" i="42"/>
  <c r="M19" i="42" s="1"/>
  <c r="N19" i="42"/>
  <c r="O19" i="42" s="1"/>
  <c r="P19" i="42"/>
  <c r="Q19" i="42" s="1"/>
  <c r="J20" i="42"/>
  <c r="K20" i="42" s="1"/>
  <c r="L20" i="42"/>
  <c r="M20" i="42" s="1"/>
  <c r="N20" i="42"/>
  <c r="O20" i="42" s="1"/>
  <c r="P20" i="42"/>
  <c r="Q20" i="42" s="1"/>
  <c r="J21" i="42"/>
  <c r="L21" i="42"/>
  <c r="N21" i="42"/>
  <c r="P21" i="42"/>
  <c r="J22" i="42"/>
  <c r="K22" i="42" s="1"/>
  <c r="L22" i="42"/>
  <c r="M22" i="42" s="1"/>
  <c r="N22" i="42"/>
  <c r="O22" i="42" s="1"/>
  <c r="P22" i="42"/>
  <c r="Q22" i="42" s="1"/>
  <c r="J23" i="42"/>
  <c r="L23" i="42"/>
  <c r="N23" i="42"/>
  <c r="P23" i="42"/>
  <c r="J25" i="42"/>
  <c r="L25" i="42"/>
  <c r="N25" i="42"/>
  <c r="P25" i="42"/>
  <c r="J26" i="42"/>
  <c r="K26" i="42" s="1"/>
  <c r="L26" i="42"/>
  <c r="M26" i="42" s="1"/>
  <c r="N26" i="42"/>
  <c r="O26" i="42" s="1"/>
  <c r="P26" i="42"/>
  <c r="Q26" i="42" s="1"/>
  <c r="J27" i="42"/>
  <c r="L27" i="42"/>
  <c r="N27" i="42"/>
  <c r="P27" i="42"/>
  <c r="J28" i="42"/>
  <c r="L28" i="42"/>
  <c r="N28" i="42"/>
  <c r="P28" i="42"/>
  <c r="J29" i="42"/>
  <c r="L29" i="42"/>
  <c r="N29" i="42"/>
  <c r="P29" i="42"/>
  <c r="J30" i="42"/>
  <c r="L30" i="42"/>
  <c r="N30" i="42"/>
  <c r="P30" i="42"/>
  <c r="J31" i="42"/>
  <c r="L31" i="42"/>
  <c r="N31" i="42"/>
  <c r="P31" i="42"/>
  <c r="J32" i="42"/>
  <c r="L32" i="42"/>
  <c r="N32" i="42"/>
  <c r="P32" i="42"/>
  <c r="J33" i="42"/>
  <c r="L33" i="42"/>
  <c r="N33" i="42"/>
  <c r="P33" i="42"/>
  <c r="J34" i="42"/>
  <c r="L34" i="42"/>
  <c r="N34" i="42"/>
  <c r="P34" i="42"/>
  <c r="J35" i="42"/>
  <c r="L35" i="42"/>
  <c r="N35" i="42"/>
  <c r="P35" i="42"/>
  <c r="J36" i="42"/>
  <c r="L36" i="42"/>
  <c r="N36" i="42"/>
  <c r="P36" i="42"/>
  <c r="J37" i="42"/>
  <c r="L37" i="42"/>
  <c r="N37" i="42"/>
  <c r="P37" i="42"/>
  <c r="J38" i="42"/>
  <c r="L38" i="42"/>
  <c r="N38" i="42"/>
  <c r="P38" i="42"/>
  <c r="J39" i="42"/>
  <c r="L39" i="42"/>
  <c r="N39" i="42"/>
  <c r="P39" i="42"/>
  <c r="P114" i="42"/>
  <c r="N114" i="42"/>
  <c r="P113" i="42"/>
  <c r="P112" i="42"/>
  <c r="P111" i="42"/>
  <c r="Q111" i="42" s="1"/>
  <c r="P110" i="42"/>
  <c r="P109" i="42"/>
  <c r="Q109" i="42" s="1"/>
  <c r="P108" i="42"/>
  <c r="P107" i="42"/>
  <c r="P106" i="42"/>
  <c r="P105" i="42"/>
  <c r="Q105" i="42" s="1"/>
  <c r="P104" i="42"/>
  <c r="Q104" i="42" s="1"/>
  <c r="P103" i="42"/>
  <c r="Q103" i="42" s="1"/>
  <c r="P102" i="42"/>
  <c r="Q102" i="42" s="1"/>
  <c r="P101" i="42"/>
  <c r="Q101" i="42" s="1"/>
  <c r="P100" i="42"/>
  <c r="P99" i="42"/>
  <c r="Q99" i="42" s="1"/>
  <c r="P98" i="42"/>
  <c r="P97" i="42"/>
  <c r="Q97" i="42" s="1"/>
  <c r="P96" i="42"/>
  <c r="Q96" i="42" s="1"/>
  <c r="P95" i="42"/>
  <c r="P94" i="42"/>
  <c r="Q94" i="42" s="1"/>
  <c r="P93" i="42"/>
  <c r="Q93" i="42" s="1"/>
  <c r="P92" i="42"/>
  <c r="Q92" i="42" s="1"/>
  <c r="P91" i="42"/>
  <c r="P90" i="42"/>
  <c r="P89" i="42"/>
  <c r="P88" i="42"/>
  <c r="P87" i="42"/>
  <c r="Q87" i="42" s="1"/>
  <c r="P86" i="42"/>
  <c r="Q86" i="42" s="1"/>
  <c r="P85" i="42"/>
  <c r="P84" i="42"/>
  <c r="Q84" i="42" s="1"/>
  <c r="P82" i="42"/>
  <c r="P81" i="42"/>
  <c r="P80" i="42"/>
  <c r="P79" i="42"/>
  <c r="Q79" i="42" s="1"/>
  <c r="P78" i="42"/>
  <c r="P77" i="42"/>
  <c r="Q77" i="42" s="1"/>
  <c r="P76" i="42"/>
  <c r="P75" i="42"/>
  <c r="P74" i="42"/>
  <c r="P73" i="42"/>
  <c r="P72" i="42"/>
  <c r="P71" i="42"/>
  <c r="P70" i="42"/>
  <c r="P69" i="42"/>
  <c r="P68" i="42"/>
  <c r="P67" i="42"/>
  <c r="P66" i="42"/>
  <c r="P65" i="42"/>
  <c r="P64" i="42"/>
  <c r="Q64" i="42" s="1"/>
  <c r="P63" i="42"/>
  <c r="P62" i="42"/>
  <c r="Q62" i="42" s="1"/>
  <c r="P61" i="42"/>
  <c r="P60" i="42"/>
  <c r="P59" i="42"/>
  <c r="P58" i="42"/>
  <c r="P57" i="42"/>
  <c r="P56" i="42"/>
  <c r="P55" i="42"/>
  <c r="P54" i="42"/>
  <c r="P53" i="42"/>
  <c r="P52" i="42"/>
  <c r="P51" i="42"/>
  <c r="P50" i="42"/>
  <c r="P49" i="42"/>
  <c r="P48" i="42"/>
  <c r="P47" i="42"/>
  <c r="P46" i="42"/>
  <c r="P45" i="42"/>
  <c r="P44" i="42"/>
  <c r="P43" i="42"/>
  <c r="P42" i="42"/>
  <c r="P41" i="42"/>
  <c r="P40" i="42"/>
  <c r="N113" i="42"/>
  <c r="N112" i="42"/>
  <c r="N111" i="42"/>
  <c r="O111" i="42" s="1"/>
  <c r="N110" i="42"/>
  <c r="N109" i="42"/>
  <c r="O109" i="42" s="1"/>
  <c r="N108" i="42"/>
  <c r="N107" i="42"/>
  <c r="N106" i="42"/>
  <c r="N105" i="42"/>
  <c r="O105" i="42" s="1"/>
  <c r="N104" i="42"/>
  <c r="O104" i="42" s="1"/>
  <c r="N103" i="42"/>
  <c r="O103" i="42" s="1"/>
  <c r="N102" i="42"/>
  <c r="O102" i="42" s="1"/>
  <c r="N101" i="42"/>
  <c r="O101" i="42" s="1"/>
  <c r="N100" i="42"/>
  <c r="N99" i="42"/>
  <c r="O99" i="42" s="1"/>
  <c r="N98" i="42"/>
  <c r="N97" i="42"/>
  <c r="O97" i="42" s="1"/>
  <c r="N96" i="42"/>
  <c r="O96" i="42" s="1"/>
  <c r="N95" i="42"/>
  <c r="N94" i="42"/>
  <c r="O94" i="42" s="1"/>
  <c r="N93" i="42"/>
  <c r="O93" i="42" s="1"/>
  <c r="N92" i="42"/>
  <c r="O92" i="42" s="1"/>
  <c r="N91" i="42"/>
  <c r="N90" i="42"/>
  <c r="N89" i="42"/>
  <c r="N88" i="42"/>
  <c r="N87" i="42"/>
  <c r="O87" i="42" s="1"/>
  <c r="N86" i="42"/>
  <c r="O86" i="42" s="1"/>
  <c r="N85" i="42"/>
  <c r="N84" i="42"/>
  <c r="O84" i="42" s="1"/>
  <c r="N83" i="42"/>
  <c r="N82" i="42"/>
  <c r="N81" i="42"/>
  <c r="N80" i="42"/>
  <c r="N79" i="42"/>
  <c r="O79" i="42" s="1"/>
  <c r="N78" i="42"/>
  <c r="N77" i="42"/>
  <c r="O77" i="42" s="1"/>
  <c r="N76" i="42"/>
  <c r="N75" i="42"/>
  <c r="N74" i="42"/>
  <c r="N73" i="42"/>
  <c r="N72" i="42"/>
  <c r="N71" i="42"/>
  <c r="N70" i="42"/>
  <c r="N69" i="42"/>
  <c r="N68" i="42"/>
  <c r="N67" i="42"/>
  <c r="N66" i="42"/>
  <c r="N65" i="42"/>
  <c r="N64" i="42"/>
  <c r="O64" i="42" s="1"/>
  <c r="N63" i="42"/>
  <c r="N62" i="42"/>
  <c r="O62" i="42" s="1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L114" i="42"/>
  <c r="L113" i="42"/>
  <c r="L112" i="42"/>
  <c r="L111" i="42"/>
  <c r="M111" i="42" s="1"/>
  <c r="L110" i="42"/>
  <c r="L109" i="42"/>
  <c r="M109" i="42" s="1"/>
  <c r="L108" i="42"/>
  <c r="L107" i="42"/>
  <c r="L106" i="42"/>
  <c r="L105" i="42"/>
  <c r="M105" i="42" s="1"/>
  <c r="L104" i="42"/>
  <c r="M104" i="42" s="1"/>
  <c r="L103" i="42"/>
  <c r="M103" i="42" s="1"/>
  <c r="L102" i="42"/>
  <c r="M102" i="42" s="1"/>
  <c r="L101" i="42"/>
  <c r="M101" i="42" s="1"/>
  <c r="L100" i="42"/>
  <c r="L99" i="42"/>
  <c r="M99" i="42" s="1"/>
  <c r="L98" i="42"/>
  <c r="L97" i="42"/>
  <c r="M97" i="42" s="1"/>
  <c r="L96" i="42"/>
  <c r="M96" i="42" s="1"/>
  <c r="L95" i="42"/>
  <c r="L94" i="42"/>
  <c r="M94" i="42" s="1"/>
  <c r="L93" i="42"/>
  <c r="M93" i="42" s="1"/>
  <c r="L92" i="42"/>
  <c r="M92" i="42" s="1"/>
  <c r="L91" i="42"/>
  <c r="L90" i="42"/>
  <c r="L89" i="42"/>
  <c r="L88" i="42"/>
  <c r="L87" i="42"/>
  <c r="M87" i="42" s="1"/>
  <c r="L86" i="42"/>
  <c r="M86" i="42" s="1"/>
  <c r="L85" i="42"/>
  <c r="L84" i="42"/>
  <c r="M84" i="42" s="1"/>
  <c r="L82" i="42"/>
  <c r="L81" i="42"/>
  <c r="L80" i="42"/>
  <c r="L79" i="42"/>
  <c r="M79" i="42" s="1"/>
  <c r="L78" i="42"/>
  <c r="L77" i="42"/>
  <c r="M77" i="42" s="1"/>
  <c r="L76" i="42"/>
  <c r="L75" i="42"/>
  <c r="L74" i="42"/>
  <c r="L73" i="42"/>
  <c r="L72" i="42"/>
  <c r="L71" i="42"/>
  <c r="L70" i="42"/>
  <c r="L69" i="42"/>
  <c r="L68" i="42"/>
  <c r="L67" i="42"/>
  <c r="L66" i="42"/>
  <c r="L65" i="42"/>
  <c r="L64" i="42"/>
  <c r="M64" i="42" s="1"/>
  <c r="L63" i="42"/>
  <c r="L62" i="42"/>
  <c r="M62" i="42" s="1"/>
  <c r="L61" i="42"/>
  <c r="L60" i="42"/>
  <c r="L59" i="42"/>
  <c r="L58" i="42"/>
  <c r="L57" i="42"/>
  <c r="L56" i="42"/>
  <c r="L55" i="42"/>
  <c r="L54" i="42"/>
  <c r="L53" i="42"/>
  <c r="L52" i="42"/>
  <c r="L51" i="42"/>
  <c r="L50" i="42"/>
  <c r="L49" i="42"/>
  <c r="L48" i="42"/>
  <c r="L47" i="42"/>
  <c r="L46" i="42"/>
  <c r="L45" i="42"/>
  <c r="L44" i="42"/>
  <c r="L43" i="42"/>
  <c r="L42" i="42"/>
  <c r="L41" i="42"/>
  <c r="L40" i="42"/>
  <c r="J114" i="42"/>
  <c r="J113" i="42"/>
  <c r="J112" i="42"/>
  <c r="J111" i="42"/>
  <c r="K111" i="42" s="1"/>
  <c r="J110" i="42"/>
  <c r="J109" i="42"/>
  <c r="K109" i="42" s="1"/>
  <c r="J108" i="42"/>
  <c r="J107" i="42"/>
  <c r="J106" i="42"/>
  <c r="J105" i="42"/>
  <c r="K105" i="42" s="1"/>
  <c r="J104" i="42"/>
  <c r="J103" i="42"/>
  <c r="K103" i="42" s="1"/>
  <c r="J102" i="42"/>
  <c r="J101" i="42"/>
  <c r="K101" i="42" s="1"/>
  <c r="J100" i="42"/>
  <c r="J99" i="42"/>
  <c r="K99" i="42" s="1"/>
  <c r="J98" i="42"/>
  <c r="J97" i="42"/>
  <c r="K97" i="42" s="1"/>
  <c r="J96" i="42"/>
  <c r="J95" i="42"/>
  <c r="J94" i="42"/>
  <c r="J93" i="42"/>
  <c r="K93" i="42" s="1"/>
  <c r="J92" i="42"/>
  <c r="J91" i="42"/>
  <c r="J90" i="42"/>
  <c r="J89" i="42"/>
  <c r="J88" i="42"/>
  <c r="J87" i="42"/>
  <c r="K87" i="42" s="1"/>
  <c r="J86" i="42"/>
  <c r="J85" i="42"/>
  <c r="J84" i="42"/>
  <c r="J83" i="42"/>
  <c r="J82" i="42"/>
  <c r="J81" i="42"/>
  <c r="J80" i="42"/>
  <c r="J79" i="42"/>
  <c r="K79" i="42" s="1"/>
  <c r="J78" i="42"/>
  <c r="J77" i="42"/>
  <c r="K77" i="42" s="1"/>
  <c r="J76" i="42"/>
  <c r="J75" i="42"/>
  <c r="J74" i="42"/>
  <c r="J73" i="42"/>
  <c r="J72" i="42"/>
  <c r="J71" i="42"/>
  <c r="J70" i="42"/>
  <c r="J69" i="42"/>
  <c r="J68" i="42"/>
  <c r="J67" i="42"/>
  <c r="J66" i="42"/>
  <c r="J65" i="42"/>
  <c r="J64" i="42"/>
  <c r="J63" i="42"/>
  <c r="J62" i="42"/>
  <c r="J61" i="42"/>
  <c r="J60" i="42"/>
  <c r="J59" i="42"/>
  <c r="J58" i="42"/>
  <c r="J57" i="42"/>
  <c r="J56" i="42"/>
  <c r="J55" i="42"/>
  <c r="J54" i="42"/>
  <c r="J53" i="42"/>
  <c r="J52" i="42"/>
  <c r="J51" i="42"/>
  <c r="J50" i="42"/>
  <c r="J49" i="42"/>
  <c r="J48" i="42"/>
  <c r="J47" i="42"/>
  <c r="J46" i="42"/>
  <c r="J45" i="42"/>
  <c r="J44" i="42"/>
  <c r="J43" i="42"/>
  <c r="J42" i="42"/>
  <c r="J41" i="42"/>
  <c r="J40" i="42"/>
  <c r="Z105" i="42"/>
  <c r="Z101" i="42"/>
  <c r="Z98" i="42"/>
  <c r="Z97" i="42"/>
  <c r="Z96" i="42"/>
  <c r="AJ96" i="42" s="1"/>
  <c r="Z95" i="42"/>
  <c r="AJ95" i="42" s="1"/>
  <c r="Z94" i="42"/>
  <c r="Z92" i="42"/>
  <c r="Z91" i="42"/>
  <c r="Z90" i="42"/>
  <c r="Z89" i="42"/>
  <c r="Z88" i="42"/>
  <c r="AJ110" i="42"/>
  <c r="AJ101" i="42"/>
  <c r="K25" i="35"/>
  <c r="M25" i="35" s="1"/>
  <c r="K24" i="35"/>
  <c r="M24" i="35" s="1"/>
  <c r="K23" i="35"/>
  <c r="M23" i="35" s="1"/>
  <c r="K27" i="35"/>
  <c r="M27" i="35" s="1"/>
  <c r="K26" i="35"/>
  <c r="M26" i="35" s="1"/>
  <c r="H15" i="35"/>
  <c r="G15" i="35"/>
  <c r="H9" i="35"/>
  <c r="G9" i="35"/>
  <c r="G10" i="35" s="1"/>
  <c r="AD21" i="45"/>
  <c r="AF20" i="45"/>
  <c r="AB20" i="45"/>
  <c r="AF19" i="45"/>
  <c r="AF19" i="42"/>
  <c r="AD19" i="45"/>
  <c r="AB19" i="45"/>
  <c r="AF18" i="42"/>
  <c r="AD18" i="45"/>
  <c r="AD18" i="42"/>
  <c r="AB18" i="45"/>
  <c r="AD17" i="45"/>
  <c r="AD84" i="45"/>
  <c r="AF57" i="42"/>
  <c r="AD54" i="42"/>
  <c r="AF51" i="42"/>
  <c r="AB51" i="42"/>
  <c r="AD48" i="42"/>
  <c r="AF45" i="42"/>
  <c r="AB45" i="42"/>
  <c r="AB31" i="42"/>
  <c r="AD31" i="42"/>
  <c r="AF31" i="42"/>
  <c r="AD75" i="42"/>
  <c r="AB75" i="42"/>
  <c r="AF66" i="42"/>
  <c r="AD66" i="42"/>
  <c r="AB66" i="42"/>
  <c r="AF42" i="42"/>
  <c r="AD36" i="45"/>
  <c r="AF33" i="45"/>
  <c r="AF30" i="42"/>
  <c r="AF32" i="42" s="1"/>
  <c r="AB30" i="42"/>
  <c r="AF43" i="42"/>
  <c r="AD43" i="42"/>
  <c r="AB43" i="42"/>
  <c r="AF40" i="42"/>
  <c r="AD40" i="42"/>
  <c r="AB40" i="42"/>
  <c r="AF37" i="42"/>
  <c r="AD37" i="42"/>
  <c r="AB37" i="42"/>
  <c r="AF34" i="42"/>
  <c r="AD34" i="42"/>
  <c r="AB34" i="42"/>
  <c r="AD39" i="42"/>
  <c r="AF39" i="45"/>
  <c r="AB39" i="45"/>
  <c r="AD83" i="45"/>
  <c r="Z83" i="45" s="1"/>
  <c r="AD83" i="42"/>
  <c r="Z83" i="42" s="1"/>
  <c r="AD49" i="42"/>
  <c r="AF46" i="42"/>
  <c r="AF47" i="42" s="1"/>
  <c r="AD46" i="42"/>
  <c r="AB49" i="42"/>
  <c r="AD37" i="45"/>
  <c r="AD55" i="42"/>
  <c r="AD56" i="42" s="1"/>
  <c r="AF55" i="42"/>
  <c r="AF49" i="42"/>
  <c r="AB55" i="42"/>
  <c r="AB52" i="42"/>
  <c r="AB53" i="42" s="1"/>
  <c r="AF52" i="42"/>
  <c r="AD52" i="42"/>
  <c r="AF58" i="42"/>
  <c r="AD58" i="42"/>
  <c r="AB58" i="42"/>
  <c r="Q15" i="42"/>
  <c r="M15" i="42"/>
  <c r="Z25" i="42"/>
  <c r="O25" i="42"/>
  <c r="K25" i="42"/>
  <c r="K12" i="42"/>
  <c r="AF39" i="42"/>
  <c r="AD36" i="42"/>
  <c r="AB57" i="42"/>
  <c r="AB39" i="42"/>
  <c r="AB68" i="42"/>
  <c r="AD30" i="42"/>
  <c r="AB42" i="42"/>
  <c r="AD17" i="42"/>
  <c r="AB18" i="42"/>
  <c r="Z18" i="42" s="1"/>
  <c r="AJ18" i="42" s="1"/>
  <c r="AD21" i="42"/>
  <c r="AF68" i="42"/>
  <c r="AD72" i="42"/>
  <c r="AF75" i="42"/>
  <c r="AD68" i="42"/>
  <c r="AB72" i="42"/>
  <c r="AF72" i="42"/>
  <c r="AF33" i="42"/>
  <c r="AD42" i="42"/>
  <c r="AD45" i="42"/>
  <c r="AD47" i="42" s="1"/>
  <c r="AB48" i="42"/>
  <c r="AF48" i="42"/>
  <c r="AD51" i="42"/>
  <c r="AB54" i="42"/>
  <c r="AF54" i="42"/>
  <c r="AD57" i="42"/>
  <c r="AB46" i="42"/>
  <c r="AD69" i="42"/>
  <c r="AF69" i="42"/>
  <c r="AD61" i="42"/>
  <c r="AF70" i="42"/>
  <c r="AB32" i="42"/>
  <c r="AD70" i="42"/>
  <c r="AF65" i="42"/>
  <c r="AD65" i="42"/>
  <c r="AD71" i="42"/>
  <c r="AD73" i="42"/>
  <c r="AF74" i="42"/>
  <c r="AF76" i="42"/>
  <c r="AB65" i="42"/>
  <c r="AB67" i="42"/>
  <c r="AD67" i="42"/>
  <c r="AF67" i="42"/>
  <c r="Z68" i="42" l="1"/>
  <c r="Z30" i="42"/>
  <c r="Z45" i="42"/>
  <c r="AD32" i="42"/>
  <c r="Z32" i="42" s="1"/>
  <c r="AB44" i="42"/>
  <c r="Z39" i="42"/>
  <c r="AB47" i="42"/>
  <c r="Z47" i="42" s="1"/>
  <c r="Z51" i="42"/>
  <c r="Z42" i="42"/>
  <c r="Z48" i="42"/>
  <c r="Z57" i="42"/>
  <c r="AF50" i="42"/>
  <c r="AF53" i="42"/>
  <c r="Z67" i="42"/>
  <c r="Z65" i="42"/>
  <c r="AF59" i="42"/>
  <c r="AD50" i="42"/>
  <c r="H106" i="42"/>
  <c r="AD41" i="42"/>
  <c r="AD38" i="42"/>
  <c r="H93" i="45"/>
  <c r="H93" i="42"/>
  <c r="AF37" i="45"/>
  <c r="AB37" i="45"/>
  <c r="AB34" i="45"/>
  <c r="AD34" i="45"/>
  <c r="AF34" i="45"/>
  <c r="AF35" i="45" s="1"/>
  <c r="AF75" i="45"/>
  <c r="AB75" i="45"/>
  <c r="AD75" i="45"/>
  <c r="Z18" i="45"/>
  <c r="AJ18" i="45" s="1"/>
  <c r="AD80" i="42"/>
  <c r="AD77" i="42" s="1"/>
  <c r="AD80" i="45"/>
  <c r="AD77" i="45" s="1"/>
  <c r="AF74" i="45"/>
  <c r="AD74" i="45"/>
  <c r="AD62" i="45" s="1"/>
  <c r="AD33" i="42"/>
  <c r="AD35" i="42" s="1"/>
  <c r="AD33" i="45"/>
  <c r="AB33" i="42"/>
  <c r="AB33" i="45"/>
  <c r="AF36" i="42"/>
  <c r="AF36" i="45"/>
  <c r="AD38" i="45"/>
  <c r="AB36" i="42"/>
  <c r="AB38" i="42" s="1"/>
  <c r="AB36" i="45"/>
  <c r="I9" i="35"/>
  <c r="F9" i="35" s="1"/>
  <c r="AB19" i="42"/>
  <c r="I15" i="35"/>
  <c r="F15" i="35" s="1"/>
  <c r="Z19" i="45"/>
  <c r="AJ19" i="45" s="1"/>
  <c r="AD19" i="42"/>
  <c r="AD15" i="45"/>
  <c r="AD15" i="42"/>
  <c r="AD13" i="45"/>
  <c r="AD60" i="45" s="1"/>
  <c r="AD13" i="42"/>
  <c r="AD60" i="42" s="1"/>
  <c r="AF14" i="45"/>
  <c r="AD12" i="45"/>
  <c r="AD12" i="42"/>
  <c r="AD11" i="45"/>
  <c r="AD11" i="42"/>
  <c r="AD14" i="45"/>
  <c r="H60" i="45"/>
  <c r="H60" i="42"/>
  <c r="K64" i="42"/>
  <c r="K84" i="42"/>
  <c r="K92" i="42"/>
  <c r="K96" i="42"/>
  <c r="K104" i="42"/>
  <c r="K62" i="42"/>
  <c r="K86" i="42"/>
  <c r="K94" i="42"/>
  <c r="K102" i="42"/>
  <c r="AJ97" i="42"/>
  <c r="V93" i="45"/>
  <c r="V93" i="42"/>
  <c r="V17" i="45"/>
  <c r="V17" i="42"/>
  <c r="R103" i="45"/>
  <c r="R103" i="42"/>
  <c r="E4" i="35"/>
  <c r="AF84" i="45"/>
  <c r="AF80" i="42"/>
  <c r="AF77" i="42" s="1"/>
  <c r="AF41" i="42"/>
  <c r="Z39" i="45"/>
  <c r="AB41" i="42"/>
  <c r="AB40" i="45"/>
  <c r="AB41" i="45" s="1"/>
  <c r="AF40" i="45"/>
  <c r="AF41" i="45" s="1"/>
  <c r="AD40" i="45"/>
  <c r="AD41" i="45" s="1"/>
  <c r="AB20" i="42"/>
  <c r="AB17" i="42"/>
  <c r="AB17" i="45"/>
  <c r="AF17" i="42"/>
  <c r="AF17" i="45"/>
  <c r="AD20" i="42"/>
  <c r="AD20" i="45"/>
  <c r="Z20" i="45" s="1"/>
  <c r="AJ20" i="45" s="1"/>
  <c r="AF20" i="42"/>
  <c r="AB21" i="42"/>
  <c r="AB21" i="45"/>
  <c r="AF21" i="42"/>
  <c r="AF21" i="45"/>
  <c r="AF15" i="45"/>
  <c r="AF15" i="42"/>
  <c r="AB15" i="45"/>
  <c r="AB15" i="42"/>
  <c r="AB13" i="45"/>
  <c r="AB60" i="45" s="1"/>
  <c r="AB13" i="42"/>
  <c r="AB60" i="42" s="1"/>
  <c r="AF11" i="45"/>
  <c r="AF11" i="42"/>
  <c r="AF12" i="45"/>
  <c r="AF12" i="42"/>
  <c r="AF13" i="45"/>
  <c r="AF13" i="42"/>
  <c r="AB11" i="45"/>
  <c r="AB11" i="42"/>
  <c r="AB12" i="45"/>
  <c r="AB12" i="42"/>
  <c r="R19" i="45"/>
  <c r="R19" i="42"/>
  <c r="AJ93" i="45"/>
  <c r="H113" i="45"/>
  <c r="H113" i="42"/>
  <c r="H17" i="45"/>
  <c r="H17" i="42"/>
  <c r="H14" i="45"/>
  <c r="I15" i="45" s="1"/>
  <c r="H14" i="42"/>
  <c r="I15" i="42" s="1"/>
  <c r="H16" i="45"/>
  <c r="H16" i="42"/>
  <c r="V77" i="45"/>
  <c r="W77" i="45" s="1"/>
  <c r="V77" i="42"/>
  <c r="W77" i="42" s="1"/>
  <c r="R61" i="45"/>
  <c r="R61" i="42"/>
  <c r="H77" i="45"/>
  <c r="I77" i="45" s="1"/>
  <c r="H77" i="42"/>
  <c r="I77" i="42" s="1"/>
  <c r="R60" i="45"/>
  <c r="R60" i="42"/>
  <c r="H41" i="45"/>
  <c r="H41" i="42"/>
  <c r="H73" i="45"/>
  <c r="H73" i="42"/>
  <c r="H78" i="45"/>
  <c r="H78" i="42"/>
  <c r="H79" i="45"/>
  <c r="H79" i="42"/>
  <c r="H82" i="45"/>
  <c r="H82" i="42"/>
  <c r="H86" i="45"/>
  <c r="H86" i="42"/>
  <c r="F93" i="45"/>
  <c r="F93" i="42"/>
  <c r="F86" i="45"/>
  <c r="F86" i="42"/>
  <c r="F78" i="45"/>
  <c r="F78" i="42"/>
  <c r="F77" i="45"/>
  <c r="G77" i="45" s="1"/>
  <c r="F77" i="42"/>
  <c r="G77" i="42" s="1"/>
  <c r="F82" i="45"/>
  <c r="F82" i="42"/>
  <c r="F73" i="45"/>
  <c r="F73" i="42"/>
  <c r="F41" i="45"/>
  <c r="F41" i="42"/>
  <c r="F17" i="45"/>
  <c r="F17" i="42"/>
  <c r="F14" i="45"/>
  <c r="G15" i="45" s="1"/>
  <c r="F14" i="42"/>
  <c r="G15" i="42" s="1"/>
  <c r="F16" i="45"/>
  <c r="F16" i="42"/>
  <c r="F22" i="45"/>
  <c r="F22" i="42"/>
  <c r="V87" i="45"/>
  <c r="V87" i="42"/>
  <c r="H87" i="45"/>
  <c r="I87" i="45" s="1"/>
  <c r="H87" i="42"/>
  <c r="R90" i="45"/>
  <c r="R90" i="42"/>
  <c r="F87" i="45"/>
  <c r="G87" i="45" s="1"/>
  <c r="F87" i="42"/>
  <c r="G87" i="42" s="1"/>
  <c r="R89" i="45"/>
  <c r="R89" i="42"/>
  <c r="R91" i="45"/>
  <c r="R91" i="42"/>
  <c r="R74" i="45"/>
  <c r="R74" i="42"/>
  <c r="H76" i="45"/>
  <c r="H76" i="42"/>
  <c r="F76" i="45"/>
  <c r="F76" i="42"/>
  <c r="R76" i="45"/>
  <c r="R76" i="42"/>
  <c r="V69" i="45"/>
  <c r="V69" i="42"/>
  <c r="T69" i="45"/>
  <c r="T69" i="42"/>
  <c r="V64" i="45"/>
  <c r="V64" i="42"/>
  <c r="V62" i="45"/>
  <c r="W62" i="45" s="1"/>
  <c r="V62" i="42"/>
  <c r="W62" i="42" s="1"/>
  <c r="F62" i="45"/>
  <c r="G62" i="45" s="1"/>
  <c r="F62" i="42"/>
  <c r="G62" i="42" s="1"/>
  <c r="R65" i="45"/>
  <c r="R65" i="42"/>
  <c r="H67" i="45"/>
  <c r="H67" i="42"/>
  <c r="R68" i="45"/>
  <c r="R68" i="42"/>
  <c r="H70" i="45"/>
  <c r="H70" i="42"/>
  <c r="X69" i="45"/>
  <c r="X69" i="42"/>
  <c r="R69" i="45"/>
  <c r="R69" i="42"/>
  <c r="V63" i="45"/>
  <c r="V63" i="42"/>
  <c r="H62" i="45"/>
  <c r="I62" i="45" s="1"/>
  <c r="H62" i="42"/>
  <c r="I62" i="42" s="1"/>
  <c r="F67" i="45"/>
  <c r="F67" i="42"/>
  <c r="R67" i="45"/>
  <c r="R67" i="42"/>
  <c r="F70" i="45"/>
  <c r="F70" i="42"/>
  <c r="R70" i="45"/>
  <c r="R70" i="42"/>
  <c r="F44" i="45"/>
  <c r="F44" i="42"/>
  <c r="R44" i="45"/>
  <c r="R44" i="42"/>
  <c r="F47" i="45"/>
  <c r="F47" i="42"/>
  <c r="R47" i="45"/>
  <c r="AH47" i="45" s="1"/>
  <c r="AI47" i="45" s="1"/>
  <c r="R47" i="42"/>
  <c r="F50" i="45"/>
  <c r="F50" i="42"/>
  <c r="R50" i="45"/>
  <c r="AH50" i="45" s="1"/>
  <c r="AI50" i="45" s="1"/>
  <c r="R50" i="42"/>
  <c r="F53" i="45"/>
  <c r="F53" i="42"/>
  <c r="R53" i="45"/>
  <c r="AH53" i="45" s="1"/>
  <c r="AI53" i="45" s="1"/>
  <c r="R53" i="42"/>
  <c r="F56" i="45"/>
  <c r="F56" i="42"/>
  <c r="R56" i="45"/>
  <c r="AH56" i="45" s="1"/>
  <c r="AI56" i="45" s="1"/>
  <c r="R56" i="42"/>
  <c r="F59" i="45"/>
  <c r="F59" i="42"/>
  <c r="R59" i="45"/>
  <c r="AH59" i="45" s="1"/>
  <c r="AI59" i="45" s="1"/>
  <c r="R59" i="42"/>
  <c r="R42" i="45"/>
  <c r="R42" i="42"/>
  <c r="H44" i="45"/>
  <c r="H44" i="42"/>
  <c r="R45" i="45"/>
  <c r="R45" i="42"/>
  <c r="H47" i="45"/>
  <c r="H47" i="42"/>
  <c r="R48" i="45"/>
  <c r="R48" i="42"/>
  <c r="H50" i="45"/>
  <c r="H50" i="42"/>
  <c r="R51" i="45"/>
  <c r="R51" i="42"/>
  <c r="H53" i="45"/>
  <c r="H53" i="42"/>
  <c r="R54" i="45"/>
  <c r="R54" i="42"/>
  <c r="H56" i="45"/>
  <c r="H56" i="42"/>
  <c r="R57" i="45"/>
  <c r="R57" i="42"/>
  <c r="H59" i="45"/>
  <c r="H59" i="42"/>
  <c r="V29" i="45"/>
  <c r="V29" i="42"/>
  <c r="V27" i="45"/>
  <c r="V27" i="42"/>
  <c r="H27" i="45"/>
  <c r="H27" i="42"/>
  <c r="R30" i="45"/>
  <c r="R30" i="42"/>
  <c r="H32" i="45"/>
  <c r="H32" i="42"/>
  <c r="R33" i="45"/>
  <c r="R33" i="42"/>
  <c r="H35" i="45"/>
  <c r="H35" i="42"/>
  <c r="R36" i="45"/>
  <c r="R36" i="42"/>
  <c r="R38" i="45"/>
  <c r="R38" i="42"/>
  <c r="H38" i="45"/>
  <c r="H38" i="42"/>
  <c r="V28" i="45"/>
  <c r="V28" i="42"/>
  <c r="F27" i="45"/>
  <c r="F27" i="42"/>
  <c r="R32" i="45"/>
  <c r="R32" i="42"/>
  <c r="F35" i="45"/>
  <c r="F35" i="42"/>
  <c r="R35" i="45"/>
  <c r="R35" i="42"/>
  <c r="F38" i="45"/>
  <c r="F38" i="42"/>
  <c r="R108" i="45"/>
  <c r="R108" i="42"/>
  <c r="R107" i="45"/>
  <c r="R107" i="42"/>
  <c r="X105" i="45"/>
  <c r="X105" i="42"/>
  <c r="V105" i="45"/>
  <c r="W105" i="45" s="1"/>
  <c r="V105" i="42"/>
  <c r="W105" i="42" s="1"/>
  <c r="R105" i="45"/>
  <c r="AH105" i="45" s="1"/>
  <c r="AI105" i="45" s="1"/>
  <c r="R105" i="42"/>
  <c r="AH105" i="42" s="1"/>
  <c r="AI105" i="42" s="1"/>
  <c r="T105" i="45"/>
  <c r="T105" i="42"/>
  <c r="R106" i="45"/>
  <c r="R106" i="42"/>
  <c r="R101" i="45"/>
  <c r="AH101" i="45" s="1"/>
  <c r="AI101" i="45" s="1"/>
  <c r="R101" i="42"/>
  <c r="AH101" i="42" s="1"/>
  <c r="AI101" i="42" s="1"/>
  <c r="R97" i="45"/>
  <c r="AH97" i="45" s="1"/>
  <c r="AI97" i="45" s="1"/>
  <c r="R97" i="42"/>
  <c r="AH97" i="42" s="1"/>
  <c r="AI97" i="42" s="1"/>
  <c r="R96" i="45"/>
  <c r="AH96" i="45" s="1"/>
  <c r="AI96" i="45" s="1"/>
  <c r="R96" i="42"/>
  <c r="AH96" i="42" s="1"/>
  <c r="AI96" i="42" s="1"/>
  <c r="R95" i="45"/>
  <c r="AH95" i="45" s="1"/>
  <c r="AI95" i="45" s="1"/>
  <c r="R95" i="42"/>
  <c r="AH95" i="42" s="1"/>
  <c r="AI95" i="42" s="1"/>
  <c r="X93" i="45"/>
  <c r="X93" i="42"/>
  <c r="T93" i="45"/>
  <c r="T93" i="42"/>
  <c r="R94" i="45"/>
  <c r="AH94" i="45" s="1"/>
  <c r="AI94" i="45" s="1"/>
  <c r="R94" i="42"/>
  <c r="AH94" i="42" s="1"/>
  <c r="AI94" i="42" s="1"/>
  <c r="R92" i="45"/>
  <c r="AH92" i="45" s="1"/>
  <c r="AI92" i="45" s="1"/>
  <c r="R92" i="42"/>
  <c r="AH92" i="42" s="1"/>
  <c r="AI92" i="42" s="1"/>
  <c r="X87" i="45"/>
  <c r="X87" i="42"/>
  <c r="R87" i="45"/>
  <c r="AH87" i="45" s="1"/>
  <c r="AI87" i="45" s="1"/>
  <c r="R87" i="42"/>
  <c r="R88" i="45"/>
  <c r="R88" i="42"/>
  <c r="T87" i="45"/>
  <c r="T87" i="42"/>
  <c r="R86" i="45"/>
  <c r="R86" i="42"/>
  <c r="T85" i="45"/>
  <c r="T85" i="42"/>
  <c r="V85" i="45"/>
  <c r="V85" i="42"/>
  <c r="R85" i="45"/>
  <c r="R85" i="42"/>
  <c r="R84" i="45"/>
  <c r="R84" i="42"/>
  <c r="V79" i="45"/>
  <c r="V79" i="42"/>
  <c r="T79" i="45"/>
  <c r="T79" i="42"/>
  <c r="R79" i="45"/>
  <c r="R79" i="42"/>
  <c r="X79" i="45"/>
  <c r="X79" i="42"/>
  <c r="R82" i="45"/>
  <c r="R82" i="42"/>
  <c r="X77" i="45"/>
  <c r="Y77" i="45" s="1"/>
  <c r="X77" i="42"/>
  <c r="Y77" i="42" s="1"/>
  <c r="X81" i="45"/>
  <c r="R81" i="45"/>
  <c r="R77" i="45"/>
  <c r="R77" i="42"/>
  <c r="T77" i="45"/>
  <c r="U77" i="45" s="1"/>
  <c r="T77" i="42"/>
  <c r="U77" i="42" s="1"/>
  <c r="R80" i="45"/>
  <c r="R80" i="42"/>
  <c r="T64" i="45"/>
  <c r="T64" i="42"/>
  <c r="R64" i="45"/>
  <c r="R64" i="42"/>
  <c r="X64" i="45"/>
  <c r="X64" i="42"/>
  <c r="R73" i="45"/>
  <c r="R73" i="42"/>
  <c r="X62" i="45"/>
  <c r="Y62" i="45" s="1"/>
  <c r="X62" i="42"/>
  <c r="Y62" i="42" s="1"/>
  <c r="X63" i="45"/>
  <c r="X63" i="42"/>
  <c r="T62" i="45"/>
  <c r="U62" i="45" s="1"/>
  <c r="T62" i="42"/>
  <c r="U62" i="42" s="1"/>
  <c r="R71" i="45"/>
  <c r="R71" i="42"/>
  <c r="X99" i="45"/>
  <c r="X99" i="42"/>
  <c r="X26" i="45"/>
  <c r="X26" i="42"/>
  <c r="X29" i="45"/>
  <c r="X29" i="42"/>
  <c r="R41" i="45"/>
  <c r="R41" i="42"/>
  <c r="R29" i="45"/>
  <c r="R29" i="42"/>
  <c r="T29" i="45"/>
  <c r="T29" i="42"/>
  <c r="T28" i="45"/>
  <c r="T28" i="42"/>
  <c r="T27" i="45"/>
  <c r="T27" i="42"/>
  <c r="R28" i="45"/>
  <c r="R28" i="42"/>
  <c r="R27" i="45"/>
  <c r="R27" i="42"/>
  <c r="X28" i="45"/>
  <c r="X28" i="42"/>
  <c r="X27" i="45"/>
  <c r="X27" i="42"/>
  <c r="R39" i="45"/>
  <c r="R39" i="42"/>
  <c r="R25" i="45"/>
  <c r="R25" i="42"/>
  <c r="T22" i="45"/>
  <c r="R18" i="45"/>
  <c r="R18" i="42"/>
  <c r="R21" i="45"/>
  <c r="R21" i="42"/>
  <c r="X17" i="45"/>
  <c r="X17" i="42"/>
  <c r="R17" i="45"/>
  <c r="R17" i="42"/>
  <c r="T17" i="45"/>
  <c r="T17" i="42"/>
  <c r="R20" i="45"/>
  <c r="R20" i="42"/>
  <c r="X16" i="45"/>
  <c r="X16" i="42"/>
  <c r="X14" i="45"/>
  <c r="Y15" i="45" s="1"/>
  <c r="X14" i="42"/>
  <c r="Y15" i="42" s="1"/>
  <c r="R15" i="45"/>
  <c r="R15" i="42"/>
  <c r="R12" i="45"/>
  <c r="R12" i="42"/>
  <c r="V22" i="45"/>
  <c r="V22" i="42"/>
  <c r="V16" i="45"/>
  <c r="V16" i="42"/>
  <c r="V14" i="45"/>
  <c r="W15" i="45" s="1"/>
  <c r="V14" i="42"/>
  <c r="W15" i="42" s="1"/>
  <c r="T22" i="42"/>
  <c r="R14" i="45"/>
  <c r="R14" i="42"/>
  <c r="S15" i="42" s="1"/>
  <c r="R11" i="45"/>
  <c r="R11" i="42"/>
  <c r="T14" i="45"/>
  <c r="U15" i="45" s="1"/>
  <c r="T14" i="42"/>
  <c r="U15" i="42" s="1"/>
  <c r="T16" i="45"/>
  <c r="T16" i="42"/>
  <c r="Z93" i="42"/>
  <c r="AJ93" i="42" s="1"/>
  <c r="K15" i="42"/>
  <c r="AJ92" i="42"/>
  <c r="Q25" i="42"/>
  <c r="M25" i="42"/>
  <c r="AJ94" i="42"/>
  <c r="Z87" i="42"/>
  <c r="AJ87" i="42" s="1"/>
  <c r="AD53" i="42"/>
  <c r="K18" i="42"/>
  <c r="AB56" i="42"/>
  <c r="Z21" i="42"/>
  <c r="AJ21" i="42" s="1"/>
  <c r="AF84" i="42"/>
  <c r="AB84" i="42"/>
  <c r="Z53" i="42"/>
  <c r="AB69" i="42"/>
  <c r="AD59" i="42"/>
  <c r="AB59" i="42"/>
  <c r="AB50" i="42"/>
  <c r="AF56" i="42"/>
  <c r="AF44" i="42"/>
  <c r="AB35" i="42"/>
  <c r="AF35" i="42"/>
  <c r="AJ105" i="42"/>
  <c r="H10" i="35"/>
  <c r="Z33" i="42"/>
  <c r="AB16" i="45"/>
  <c r="AF16" i="45"/>
  <c r="AD44" i="42"/>
  <c r="Z54" i="42"/>
  <c r="AD16" i="45"/>
  <c r="Z50" i="42" l="1"/>
  <c r="AJ32" i="42"/>
  <c r="Z31" i="42"/>
  <c r="AJ31" i="42" s="1"/>
  <c r="Z56" i="42"/>
  <c r="AJ56" i="42" s="1"/>
  <c r="Z66" i="42"/>
  <c r="AJ66" i="42" s="1"/>
  <c r="Z46" i="42"/>
  <c r="AJ46" i="42" s="1"/>
  <c r="AJ47" i="42"/>
  <c r="AG77" i="42"/>
  <c r="AH47" i="42"/>
  <c r="AI47" i="42" s="1"/>
  <c r="I10" i="35"/>
  <c r="AJ67" i="42"/>
  <c r="AF38" i="45"/>
  <c r="AF29" i="45" s="1"/>
  <c r="AD35" i="45"/>
  <c r="S15" i="45"/>
  <c r="H106" i="45"/>
  <c r="H22" i="45"/>
  <c r="H22" i="42"/>
  <c r="I86" i="45"/>
  <c r="I79" i="45"/>
  <c r="Z41" i="42"/>
  <c r="AJ41" i="42" s="1"/>
  <c r="AG12" i="45"/>
  <c r="AB86" i="42"/>
  <c r="AB27" i="45"/>
  <c r="AG15" i="45"/>
  <c r="AD76" i="45"/>
  <c r="AF76" i="45"/>
  <c r="AD27" i="42"/>
  <c r="Z35" i="42"/>
  <c r="AJ35" i="42" s="1"/>
  <c r="Z19" i="42"/>
  <c r="AJ19" i="42" s="1"/>
  <c r="AB14" i="42"/>
  <c r="AC15" i="42" s="1"/>
  <c r="AB14" i="45"/>
  <c r="Z14" i="45" s="1"/>
  <c r="AD84" i="42"/>
  <c r="AE84" i="42" s="1"/>
  <c r="AD81" i="45"/>
  <c r="AD78" i="45" s="1"/>
  <c r="AD74" i="42"/>
  <c r="AD62" i="42" s="1"/>
  <c r="AE62" i="42" s="1"/>
  <c r="AB74" i="45"/>
  <c r="Z74" i="45" s="1"/>
  <c r="AB74" i="42"/>
  <c r="AD29" i="45"/>
  <c r="AD26" i="45" s="1"/>
  <c r="AE26" i="45" s="1"/>
  <c r="AD27" i="45"/>
  <c r="AB35" i="45"/>
  <c r="Z33" i="45"/>
  <c r="AF27" i="42"/>
  <c r="AF38" i="42"/>
  <c r="AF27" i="45"/>
  <c r="AB38" i="45"/>
  <c r="Z38" i="45" s="1"/>
  <c r="AJ38" i="45" s="1"/>
  <c r="Z36" i="45"/>
  <c r="AB27" i="42"/>
  <c r="Z36" i="42"/>
  <c r="Z20" i="42"/>
  <c r="AJ20" i="42" s="1"/>
  <c r="AD22" i="45"/>
  <c r="AE22" i="45" s="1"/>
  <c r="AF14" i="42"/>
  <c r="AG15" i="42" s="1"/>
  <c r="Z15" i="42"/>
  <c r="AJ15" i="42" s="1"/>
  <c r="Z15" i="45"/>
  <c r="AJ15" i="45" s="1"/>
  <c r="AE15" i="45"/>
  <c r="AD14" i="42"/>
  <c r="AE15" i="42" s="1"/>
  <c r="AG84" i="42"/>
  <c r="Z11" i="42"/>
  <c r="AJ11" i="42" s="1"/>
  <c r="AG12" i="42"/>
  <c r="AE18" i="45"/>
  <c r="AE19" i="45"/>
  <c r="AE20" i="45"/>
  <c r="AE12" i="42"/>
  <c r="AE25" i="42"/>
  <c r="AE12" i="45"/>
  <c r="AE77" i="45"/>
  <c r="AE62" i="45"/>
  <c r="AE25" i="45"/>
  <c r="AE84" i="45"/>
  <c r="AE77" i="42"/>
  <c r="AE17" i="45"/>
  <c r="I86" i="42"/>
  <c r="I79" i="42"/>
  <c r="I87" i="42"/>
  <c r="R81" i="42"/>
  <c r="X81" i="42"/>
  <c r="R40" i="42"/>
  <c r="AF86" i="45"/>
  <c r="AG86" i="45" s="1"/>
  <c r="AB84" i="45"/>
  <c r="Z84" i="45" s="1"/>
  <c r="AF86" i="42"/>
  <c r="AB85" i="42"/>
  <c r="AD85" i="45"/>
  <c r="AD86" i="45"/>
  <c r="AE86" i="45" s="1"/>
  <c r="AF80" i="45"/>
  <c r="AF77" i="45" s="1"/>
  <c r="AG77" i="45" s="1"/>
  <c r="AF71" i="42"/>
  <c r="AF62" i="42" s="1"/>
  <c r="AG62" i="42" s="1"/>
  <c r="AF71" i="45"/>
  <c r="AF62" i="45" s="1"/>
  <c r="AG62" i="45" s="1"/>
  <c r="AB71" i="45"/>
  <c r="AB71" i="42"/>
  <c r="AF72" i="45"/>
  <c r="AB72" i="45"/>
  <c r="AD72" i="45"/>
  <c r="Z40" i="42"/>
  <c r="AJ40" i="42" s="1"/>
  <c r="Z41" i="45"/>
  <c r="AF22" i="45"/>
  <c r="AG22" i="45" s="1"/>
  <c r="Z21" i="45"/>
  <c r="AJ21" i="45" s="1"/>
  <c r="Z17" i="45"/>
  <c r="Z17" i="42"/>
  <c r="Z13" i="42"/>
  <c r="AJ13" i="42" s="1"/>
  <c r="AF60" i="42"/>
  <c r="Z60" i="42" s="1"/>
  <c r="AG25" i="42"/>
  <c r="AG17" i="45"/>
  <c r="AG18" i="45"/>
  <c r="AG19" i="45"/>
  <c r="AG20" i="45"/>
  <c r="AF60" i="45"/>
  <c r="Z60" i="45" s="1"/>
  <c r="Z13" i="45"/>
  <c r="AJ13" i="45" s="1"/>
  <c r="AG25" i="45"/>
  <c r="AG84" i="45"/>
  <c r="AC17" i="45"/>
  <c r="AC18" i="45"/>
  <c r="Z16" i="45"/>
  <c r="AC19" i="45"/>
  <c r="AC20" i="45"/>
  <c r="AC12" i="42"/>
  <c r="Z12" i="42"/>
  <c r="AC25" i="42"/>
  <c r="AC12" i="45"/>
  <c r="Z12" i="45"/>
  <c r="Z11" i="45"/>
  <c r="AC25" i="45"/>
  <c r="V40" i="42"/>
  <c r="R40" i="45"/>
  <c r="I109" i="45"/>
  <c r="I111" i="45"/>
  <c r="I109" i="42"/>
  <c r="I111" i="42"/>
  <c r="I96" i="42"/>
  <c r="I93" i="42"/>
  <c r="I19" i="42"/>
  <c r="I92" i="42"/>
  <c r="I97" i="42"/>
  <c r="I20" i="42"/>
  <c r="I17" i="42"/>
  <c r="I23" i="42"/>
  <c r="I94" i="42"/>
  <c r="I101" i="42"/>
  <c r="I18" i="42"/>
  <c r="I22" i="42"/>
  <c r="I19" i="45"/>
  <c r="I101" i="45"/>
  <c r="I93" i="45"/>
  <c r="I92" i="45"/>
  <c r="I97" i="45"/>
  <c r="I22" i="45"/>
  <c r="I96" i="45"/>
  <c r="I18" i="45"/>
  <c r="I20" i="45"/>
  <c r="I23" i="45"/>
  <c r="I17" i="45"/>
  <c r="I94" i="45"/>
  <c r="AH53" i="42"/>
  <c r="AI53" i="42" s="1"/>
  <c r="AH50" i="42"/>
  <c r="AI50" i="42" s="1"/>
  <c r="F79" i="45"/>
  <c r="F79" i="42"/>
  <c r="G109" i="45"/>
  <c r="G111" i="45"/>
  <c r="G109" i="42"/>
  <c r="G111" i="42"/>
  <c r="G22" i="42"/>
  <c r="G103" i="42"/>
  <c r="G20" i="45"/>
  <c r="G19" i="45"/>
  <c r="G96" i="45"/>
  <c r="G79" i="45"/>
  <c r="G86" i="45"/>
  <c r="G94" i="45"/>
  <c r="G18" i="45"/>
  <c r="G101" i="45"/>
  <c r="G93" i="45"/>
  <c r="G17" i="45"/>
  <c r="G92" i="45"/>
  <c r="G97" i="45"/>
  <c r="G22" i="45"/>
  <c r="G103" i="45"/>
  <c r="G101" i="42"/>
  <c r="G17" i="42"/>
  <c r="G18" i="42"/>
  <c r="G20" i="42"/>
  <c r="G79" i="42"/>
  <c r="G19" i="42"/>
  <c r="G94" i="42"/>
  <c r="G93" i="42"/>
  <c r="G86" i="42"/>
  <c r="G96" i="42"/>
  <c r="G92" i="42"/>
  <c r="G97" i="42"/>
  <c r="AH87" i="42"/>
  <c r="AI87" i="42" s="1"/>
  <c r="R75" i="45"/>
  <c r="R75" i="42"/>
  <c r="H63" i="45"/>
  <c r="H63" i="42"/>
  <c r="R66" i="45"/>
  <c r="R66" i="42"/>
  <c r="F64" i="45"/>
  <c r="G64" i="45" s="1"/>
  <c r="F64" i="42"/>
  <c r="G64" i="42" s="1"/>
  <c r="H64" i="45"/>
  <c r="I64" i="45" s="1"/>
  <c r="H64" i="42"/>
  <c r="I64" i="42" s="1"/>
  <c r="R58" i="45"/>
  <c r="R58" i="42"/>
  <c r="R52" i="45"/>
  <c r="R52" i="42"/>
  <c r="R46" i="45"/>
  <c r="R46" i="42"/>
  <c r="R55" i="45"/>
  <c r="R55" i="42"/>
  <c r="R49" i="45"/>
  <c r="R49" i="42"/>
  <c r="R43" i="45"/>
  <c r="R43" i="42"/>
  <c r="R31" i="45"/>
  <c r="R31" i="42"/>
  <c r="R37" i="45"/>
  <c r="R37" i="42"/>
  <c r="H28" i="45"/>
  <c r="H28" i="42"/>
  <c r="V26" i="45"/>
  <c r="V26" i="42"/>
  <c r="W26" i="42" s="1"/>
  <c r="R34" i="45"/>
  <c r="R34" i="42"/>
  <c r="H26" i="45"/>
  <c r="I26" i="45" s="1"/>
  <c r="H26" i="42"/>
  <c r="I26" i="42" s="1"/>
  <c r="H29" i="45"/>
  <c r="H29" i="42"/>
  <c r="R93" i="45"/>
  <c r="AH93" i="45" s="1"/>
  <c r="AI93" i="45" s="1"/>
  <c r="R93" i="42"/>
  <c r="AH93" i="42" s="1"/>
  <c r="AI93" i="42" s="1"/>
  <c r="X85" i="45"/>
  <c r="X85" i="42"/>
  <c r="R78" i="45"/>
  <c r="R78" i="42"/>
  <c r="V81" i="45"/>
  <c r="V81" i="42"/>
  <c r="X78" i="45"/>
  <c r="X78" i="42"/>
  <c r="T63" i="45"/>
  <c r="T63" i="42"/>
  <c r="R72" i="45"/>
  <c r="R72" i="42"/>
  <c r="R62" i="45"/>
  <c r="S62" i="45" s="1"/>
  <c r="R62" i="42"/>
  <c r="X102" i="45"/>
  <c r="Y102" i="45" s="1"/>
  <c r="X102" i="42"/>
  <c r="Y102" i="42" s="1"/>
  <c r="R26" i="45"/>
  <c r="R26" i="42"/>
  <c r="T99" i="45"/>
  <c r="U99" i="45" s="1"/>
  <c r="T99" i="42"/>
  <c r="U99" i="42" s="1"/>
  <c r="T26" i="45"/>
  <c r="T26" i="42"/>
  <c r="V40" i="45"/>
  <c r="X40" i="45"/>
  <c r="X40" i="42"/>
  <c r="T40" i="45"/>
  <c r="T40" i="42"/>
  <c r="Y105" i="45"/>
  <c r="Y105" i="42"/>
  <c r="U105" i="42"/>
  <c r="S105" i="42"/>
  <c r="U105" i="45"/>
  <c r="S105" i="45"/>
  <c r="Y96" i="45"/>
  <c r="Y79" i="45"/>
  <c r="Y20" i="45"/>
  <c r="Y17" i="45"/>
  <c r="Y64" i="45"/>
  <c r="Y92" i="45"/>
  <c r="Y97" i="45"/>
  <c r="Y101" i="45"/>
  <c r="Y19" i="45"/>
  <c r="Y93" i="45"/>
  <c r="Y18" i="45"/>
  <c r="Y26" i="45"/>
  <c r="Y86" i="45"/>
  <c r="Y87" i="45"/>
  <c r="Y94" i="45"/>
  <c r="Y99" i="45"/>
  <c r="X22" i="45"/>
  <c r="X22" i="42"/>
  <c r="X100" i="45"/>
  <c r="X100" i="42"/>
  <c r="Y17" i="42"/>
  <c r="Y26" i="42"/>
  <c r="Y20" i="42"/>
  <c r="Y96" i="42"/>
  <c r="Y86" i="42"/>
  <c r="Y97" i="42"/>
  <c r="Y92" i="42"/>
  <c r="Y64" i="42"/>
  <c r="Y18" i="42"/>
  <c r="Y87" i="42"/>
  <c r="Y94" i="42"/>
  <c r="Y101" i="42"/>
  <c r="Y93" i="42"/>
  <c r="Y79" i="42"/>
  <c r="Y19" i="42"/>
  <c r="Y99" i="42"/>
  <c r="W20" i="45"/>
  <c r="W18" i="45"/>
  <c r="W64" i="45"/>
  <c r="W93" i="45"/>
  <c r="W17" i="45"/>
  <c r="W26" i="45"/>
  <c r="W86" i="45"/>
  <c r="W97" i="45"/>
  <c r="W19" i="45"/>
  <c r="W87" i="45"/>
  <c r="W96" i="45"/>
  <c r="W79" i="45"/>
  <c r="W92" i="45"/>
  <c r="W94" i="45"/>
  <c r="W101" i="45"/>
  <c r="W103" i="42"/>
  <c r="W22" i="42"/>
  <c r="W17" i="42"/>
  <c r="W101" i="42"/>
  <c r="W92" i="42"/>
  <c r="W94" i="42"/>
  <c r="W86" i="42"/>
  <c r="W64" i="42"/>
  <c r="W19" i="42"/>
  <c r="W97" i="42"/>
  <c r="W96" i="42"/>
  <c r="W93" i="42"/>
  <c r="W79" i="42"/>
  <c r="W18" i="42"/>
  <c r="W20" i="42"/>
  <c r="W87" i="42"/>
  <c r="W22" i="45"/>
  <c r="W103" i="45"/>
  <c r="U17" i="42"/>
  <c r="U18" i="42"/>
  <c r="U87" i="42"/>
  <c r="U96" i="42"/>
  <c r="U86" i="42"/>
  <c r="U97" i="42"/>
  <c r="U92" i="42"/>
  <c r="U64" i="42"/>
  <c r="U20" i="42"/>
  <c r="U94" i="42"/>
  <c r="U101" i="42"/>
  <c r="U93" i="42"/>
  <c r="U79" i="42"/>
  <c r="U19" i="42"/>
  <c r="U26" i="42"/>
  <c r="S77" i="42"/>
  <c r="S25" i="42"/>
  <c r="S12" i="42"/>
  <c r="S62" i="42"/>
  <c r="S84" i="42"/>
  <c r="R16" i="45"/>
  <c r="R16" i="42"/>
  <c r="U22" i="42"/>
  <c r="U103" i="42"/>
  <c r="U93" i="45"/>
  <c r="U20" i="45"/>
  <c r="U26" i="45"/>
  <c r="U17" i="45"/>
  <c r="U64" i="45"/>
  <c r="U87" i="45"/>
  <c r="U97" i="45"/>
  <c r="U101" i="45"/>
  <c r="U19" i="45"/>
  <c r="U96" i="45"/>
  <c r="U79" i="45"/>
  <c r="U18" i="45"/>
  <c r="U86" i="45"/>
  <c r="U92" i="45"/>
  <c r="U94" i="45"/>
  <c r="S12" i="45"/>
  <c r="S25" i="45"/>
  <c r="S77" i="45"/>
  <c r="S84" i="45"/>
  <c r="U22" i="45"/>
  <c r="U103" i="45"/>
  <c r="AF29" i="42"/>
  <c r="F37" i="35"/>
  <c r="F31" i="35"/>
  <c r="AF85" i="42"/>
  <c r="Z84" i="42"/>
  <c r="AC84" i="42"/>
  <c r="Z55" i="42"/>
  <c r="AJ55" i="42" s="1"/>
  <c r="Z59" i="42"/>
  <c r="AH59" i="42" s="1"/>
  <c r="AI59" i="42" s="1"/>
  <c r="AJ53" i="42"/>
  <c r="Z52" i="42"/>
  <c r="AJ52" i="42" s="1"/>
  <c r="F10" i="35"/>
  <c r="AJ50" i="42"/>
  <c r="Z49" i="42"/>
  <c r="AJ49" i="42" s="1"/>
  <c r="AB70" i="42"/>
  <c r="AD16" i="42"/>
  <c r="AB16" i="42"/>
  <c r="Z38" i="42"/>
  <c r="AB29" i="42"/>
  <c r="AD22" i="42"/>
  <c r="Z44" i="42"/>
  <c r="AD29" i="42"/>
  <c r="AF16" i="42"/>
  <c r="AB22" i="45"/>
  <c r="AD86" i="42"/>
  <c r="AH56" i="42" l="1"/>
  <c r="AI56" i="42" s="1"/>
  <c r="Z35" i="45"/>
  <c r="Z34" i="45" s="1"/>
  <c r="AJ34" i="45" s="1"/>
  <c r="AF85" i="45"/>
  <c r="AF28" i="42"/>
  <c r="AF28" i="45"/>
  <c r="AA84" i="42"/>
  <c r="AC15" i="45"/>
  <c r="Z27" i="45"/>
  <c r="AD82" i="45"/>
  <c r="AD79" i="45" s="1"/>
  <c r="AE79" i="45" s="1"/>
  <c r="AB61" i="45"/>
  <c r="Z34" i="42"/>
  <c r="AJ34" i="42" s="1"/>
  <c r="AD28" i="45"/>
  <c r="AA25" i="42"/>
  <c r="AD85" i="42"/>
  <c r="AC84" i="45"/>
  <c r="AD81" i="42"/>
  <c r="AD78" i="42" s="1"/>
  <c r="AD82" i="42"/>
  <c r="AD79" i="42" s="1"/>
  <c r="AE79" i="42" s="1"/>
  <c r="Z74" i="42"/>
  <c r="AD76" i="42"/>
  <c r="AD64" i="42" s="1"/>
  <c r="AD63" i="42" s="1"/>
  <c r="AB76" i="42"/>
  <c r="AB76" i="45"/>
  <c r="Z76" i="45" s="1"/>
  <c r="AF26" i="45"/>
  <c r="AG26" i="45" s="1"/>
  <c r="Z27" i="42"/>
  <c r="AB29" i="45"/>
  <c r="Z29" i="45" s="1"/>
  <c r="Z37" i="45"/>
  <c r="AJ37" i="45" s="1"/>
  <c r="AF22" i="42"/>
  <c r="AG22" i="42" s="1"/>
  <c r="Z14" i="42"/>
  <c r="AA15" i="42" s="1"/>
  <c r="T81" i="45"/>
  <c r="T81" i="42"/>
  <c r="AB86" i="45"/>
  <c r="AB85" i="45"/>
  <c r="AF82" i="45"/>
  <c r="AF79" i="45" s="1"/>
  <c r="AG79" i="45" s="1"/>
  <c r="AF81" i="45"/>
  <c r="AF78" i="45" s="1"/>
  <c r="AF81" i="42"/>
  <c r="AF78" i="42" s="1"/>
  <c r="AF82" i="42"/>
  <c r="AF79" i="42" s="1"/>
  <c r="AG79" i="42" s="1"/>
  <c r="AB80" i="45"/>
  <c r="AB80" i="42"/>
  <c r="AF73" i="42"/>
  <c r="AF64" i="42" s="1"/>
  <c r="AF63" i="42" s="1"/>
  <c r="Z71" i="45"/>
  <c r="AB62" i="45"/>
  <c r="AB73" i="42"/>
  <c r="AB64" i="42" s="1"/>
  <c r="AC64" i="42" s="1"/>
  <c r="AB62" i="42"/>
  <c r="Z71" i="42"/>
  <c r="AD73" i="45"/>
  <c r="AD64" i="45" s="1"/>
  <c r="AB73" i="45"/>
  <c r="AF73" i="45"/>
  <c r="AF64" i="45" s="1"/>
  <c r="AF26" i="42"/>
  <c r="AG26" i="42" s="1"/>
  <c r="AJ41" i="45"/>
  <c r="Z40" i="45"/>
  <c r="AJ40" i="45" s="1"/>
  <c r="AJ17" i="45"/>
  <c r="AA105" i="45"/>
  <c r="AJ17" i="42"/>
  <c r="AA105" i="42"/>
  <c r="AA25" i="45"/>
  <c r="AA84" i="45"/>
  <c r="AJ11" i="45"/>
  <c r="AJ12" i="45"/>
  <c r="AA12" i="45"/>
  <c r="AA15" i="45"/>
  <c r="AJ14" i="45"/>
  <c r="AA94" i="45"/>
  <c r="AA20" i="45"/>
  <c r="AA17" i="45"/>
  <c r="AJ16" i="45"/>
  <c r="AA18" i="45"/>
  <c r="AA19" i="45"/>
  <c r="AA87" i="45"/>
  <c r="AA92" i="45"/>
  <c r="AA97" i="45"/>
  <c r="AA101" i="45"/>
  <c r="AA96" i="45"/>
  <c r="AA93" i="45"/>
  <c r="AC22" i="45"/>
  <c r="Z22" i="45"/>
  <c r="AA12" i="42"/>
  <c r="AJ12" i="42"/>
  <c r="V75" i="45"/>
  <c r="V75" i="42"/>
  <c r="T75" i="45"/>
  <c r="T75" i="42"/>
  <c r="X75" i="45"/>
  <c r="X75" i="42"/>
  <c r="F63" i="45"/>
  <c r="F63" i="42"/>
  <c r="V66" i="45"/>
  <c r="V66" i="42"/>
  <c r="T66" i="45"/>
  <c r="T66" i="42"/>
  <c r="X66" i="45"/>
  <c r="X66" i="42"/>
  <c r="T46" i="45"/>
  <c r="T46" i="42"/>
  <c r="X46" i="45"/>
  <c r="X46" i="42"/>
  <c r="V52" i="45"/>
  <c r="V52" i="42"/>
  <c r="T58" i="45"/>
  <c r="T58" i="42"/>
  <c r="X58" i="45"/>
  <c r="X58" i="42"/>
  <c r="V43" i="45"/>
  <c r="V43" i="42"/>
  <c r="V49" i="45"/>
  <c r="V49" i="42"/>
  <c r="X49" i="45"/>
  <c r="X49" i="42"/>
  <c r="T55" i="45"/>
  <c r="T55" i="42"/>
  <c r="V46" i="45"/>
  <c r="V46" i="42"/>
  <c r="T52" i="45"/>
  <c r="T52" i="42"/>
  <c r="X52" i="45"/>
  <c r="X52" i="42"/>
  <c r="V58" i="45"/>
  <c r="V58" i="42"/>
  <c r="T43" i="45"/>
  <c r="T43" i="42"/>
  <c r="X43" i="45"/>
  <c r="X43" i="42"/>
  <c r="T49" i="45"/>
  <c r="T49" i="42"/>
  <c r="V55" i="45"/>
  <c r="V55" i="42"/>
  <c r="X55" i="45"/>
  <c r="X55" i="42"/>
  <c r="T37" i="45"/>
  <c r="T37" i="42"/>
  <c r="X31" i="45"/>
  <c r="X31" i="42"/>
  <c r="T34" i="45"/>
  <c r="T34" i="42"/>
  <c r="H99" i="45"/>
  <c r="I99" i="45" s="1"/>
  <c r="H99" i="42"/>
  <c r="I99" i="42" s="1"/>
  <c r="V99" i="42"/>
  <c r="W99" i="42" s="1"/>
  <c r="V99" i="45"/>
  <c r="W99" i="45" s="1"/>
  <c r="V37" i="45"/>
  <c r="V37" i="42"/>
  <c r="X37" i="45"/>
  <c r="X37" i="42"/>
  <c r="T31" i="45"/>
  <c r="T31" i="42"/>
  <c r="V31" i="45"/>
  <c r="V31" i="42"/>
  <c r="V34" i="45"/>
  <c r="V34" i="42"/>
  <c r="X34" i="45"/>
  <c r="X34" i="42"/>
  <c r="V78" i="45"/>
  <c r="V78" i="42"/>
  <c r="R63" i="45"/>
  <c r="R63" i="42"/>
  <c r="V72" i="45"/>
  <c r="V72" i="42"/>
  <c r="T72" i="45"/>
  <c r="T72" i="42"/>
  <c r="X72" i="45"/>
  <c r="X72" i="42"/>
  <c r="X104" i="45"/>
  <c r="Y104" i="45" s="1"/>
  <c r="X104" i="42"/>
  <c r="Y104" i="42" s="1"/>
  <c r="R99" i="45"/>
  <c r="R99" i="42"/>
  <c r="T102" i="45"/>
  <c r="U102" i="45" s="1"/>
  <c r="T102" i="42"/>
  <c r="U102" i="42" s="1"/>
  <c r="Y22" i="45"/>
  <c r="Y103" i="45"/>
  <c r="Y103" i="42"/>
  <c r="Y22" i="42"/>
  <c r="R22" i="45"/>
  <c r="R22" i="42"/>
  <c r="S20" i="45"/>
  <c r="S18" i="45"/>
  <c r="S64" i="45"/>
  <c r="S96" i="45"/>
  <c r="S79" i="45"/>
  <c r="S92" i="45"/>
  <c r="S97" i="45"/>
  <c r="S101" i="45"/>
  <c r="S19" i="45"/>
  <c r="S87" i="45"/>
  <c r="S93" i="45"/>
  <c r="S17" i="45"/>
  <c r="S26" i="45"/>
  <c r="S86" i="45"/>
  <c r="S94" i="45"/>
  <c r="T100" i="45"/>
  <c r="T100" i="42"/>
  <c r="S26" i="42"/>
  <c r="S94" i="42"/>
  <c r="S86" i="42"/>
  <c r="S64" i="42"/>
  <c r="S18" i="42"/>
  <c r="S92" i="42"/>
  <c r="S17" i="42"/>
  <c r="S97" i="42"/>
  <c r="S96" i="42"/>
  <c r="S93" i="42"/>
  <c r="S79" i="42"/>
  <c r="S19" i="42"/>
  <c r="S87" i="42"/>
  <c r="S101" i="42"/>
  <c r="S20" i="42"/>
  <c r="AE22" i="42"/>
  <c r="F33" i="35"/>
  <c r="F34" i="35"/>
  <c r="AF105" i="45"/>
  <c r="AG105" i="45" s="1"/>
  <c r="AD105" i="45"/>
  <c r="AE105" i="45" s="1"/>
  <c r="Z58" i="42"/>
  <c r="AJ58" i="42" s="1"/>
  <c r="AJ59" i="42"/>
  <c r="Z70" i="42"/>
  <c r="AB22" i="42"/>
  <c r="AG20" i="42"/>
  <c r="AG18" i="42"/>
  <c r="AG17" i="42"/>
  <c r="AG86" i="42"/>
  <c r="AG19" i="42"/>
  <c r="Z43" i="42"/>
  <c r="AJ43" i="42" s="1"/>
  <c r="AJ44" i="42"/>
  <c r="AB26" i="42"/>
  <c r="Z29" i="42"/>
  <c r="AH29" i="42" s="1"/>
  <c r="AI29" i="42" s="1"/>
  <c r="AB28" i="42"/>
  <c r="AC17" i="42"/>
  <c r="AC19" i="42"/>
  <c r="Z16" i="42"/>
  <c r="AC18" i="42"/>
  <c r="AC20" i="42"/>
  <c r="AC86" i="42"/>
  <c r="Z86" i="42"/>
  <c r="AH86" i="42" s="1"/>
  <c r="AI86" i="42" s="1"/>
  <c r="AE86" i="42"/>
  <c r="AD28" i="42"/>
  <c r="AD26" i="42"/>
  <c r="Z37" i="42"/>
  <c r="AJ37" i="42" s="1"/>
  <c r="AJ38" i="42"/>
  <c r="AE20" i="42"/>
  <c r="AE18" i="42"/>
  <c r="AE17" i="42"/>
  <c r="AE19" i="42"/>
  <c r="AE64" i="42"/>
  <c r="AJ35" i="45" l="1"/>
  <c r="Z73" i="42"/>
  <c r="AJ73" i="42" s="1"/>
  <c r="H103" i="45"/>
  <c r="I103" i="45" s="1"/>
  <c r="H103" i="42"/>
  <c r="I103" i="42" s="1"/>
  <c r="AF61" i="45"/>
  <c r="Z61" i="45" s="1"/>
  <c r="AF61" i="42"/>
  <c r="AB61" i="42"/>
  <c r="AB26" i="45"/>
  <c r="Z26" i="45" s="1"/>
  <c r="AB28" i="45"/>
  <c r="AJ14" i="42"/>
  <c r="AG64" i="42"/>
  <c r="Z76" i="42"/>
  <c r="Z75" i="42" s="1"/>
  <c r="AJ75" i="42" s="1"/>
  <c r="AJ76" i="45"/>
  <c r="Z75" i="45"/>
  <c r="AJ75" i="45" s="1"/>
  <c r="AF94" i="45"/>
  <c r="AG94" i="45" s="1"/>
  <c r="AD96" i="45"/>
  <c r="AE96" i="45" s="1"/>
  <c r="AD90" i="45"/>
  <c r="T78" i="45"/>
  <c r="T78" i="42"/>
  <c r="Z86" i="45"/>
  <c r="AC86" i="45"/>
  <c r="AB82" i="45"/>
  <c r="AB81" i="45"/>
  <c r="AB78" i="45" s="1"/>
  <c r="Z80" i="42"/>
  <c r="AB77" i="42"/>
  <c r="Z80" i="45"/>
  <c r="AB77" i="45"/>
  <c r="AB81" i="42"/>
  <c r="AB78" i="42" s="1"/>
  <c r="AB82" i="42"/>
  <c r="Z62" i="45"/>
  <c r="AA62" i="45" s="1"/>
  <c r="AC62" i="45"/>
  <c r="Z62" i="42"/>
  <c r="AA62" i="42" s="1"/>
  <c r="AC62" i="42"/>
  <c r="Z72" i="42"/>
  <c r="AJ72" i="42" s="1"/>
  <c r="AF63" i="45"/>
  <c r="AG64" i="45"/>
  <c r="AB64" i="45"/>
  <c r="Z73" i="45"/>
  <c r="AD63" i="45"/>
  <c r="AE64" i="45"/>
  <c r="Z28" i="45"/>
  <c r="AJ28" i="45" s="1"/>
  <c r="AJ29" i="45"/>
  <c r="AH29" i="45"/>
  <c r="AI29" i="45" s="1"/>
  <c r="AF89" i="45"/>
  <c r="AF90" i="42"/>
  <c r="AF95" i="45"/>
  <c r="AF98" i="42"/>
  <c r="AD95" i="45"/>
  <c r="AD98" i="42"/>
  <c r="AJ22" i="45"/>
  <c r="AA22" i="45"/>
  <c r="AD101" i="42"/>
  <c r="AD101" i="45"/>
  <c r="AF101" i="42"/>
  <c r="AG101" i="42" s="1"/>
  <c r="AF101" i="45"/>
  <c r="AG101" i="45" s="1"/>
  <c r="AB101" i="42"/>
  <c r="AB101" i="45"/>
  <c r="AB105" i="42"/>
  <c r="AC105" i="42" s="1"/>
  <c r="AB105" i="45"/>
  <c r="AC105" i="45" s="1"/>
  <c r="S99" i="42"/>
  <c r="V100" i="42"/>
  <c r="V100" i="45"/>
  <c r="V102" i="45"/>
  <c r="W102" i="45" s="1"/>
  <c r="V102" i="42"/>
  <c r="W102" i="42" s="1"/>
  <c r="H102" i="45"/>
  <c r="I102" i="45" s="1"/>
  <c r="H102" i="42"/>
  <c r="I102" i="42" s="1"/>
  <c r="H100" i="45"/>
  <c r="H100" i="42"/>
  <c r="S99" i="45"/>
  <c r="X109" i="45"/>
  <c r="Y109" i="45" s="1"/>
  <c r="X109" i="42"/>
  <c r="Y109" i="42" s="1"/>
  <c r="T104" i="45"/>
  <c r="U104" i="45" s="1"/>
  <c r="T104" i="42"/>
  <c r="U104" i="42" s="1"/>
  <c r="R102" i="45"/>
  <c r="R102" i="42"/>
  <c r="R100" i="45"/>
  <c r="R100" i="42"/>
  <c r="S103" i="42"/>
  <c r="S22" i="42"/>
  <c r="S22" i="45"/>
  <c r="S103" i="45"/>
  <c r="AD105" i="42"/>
  <c r="AE105" i="42" s="1"/>
  <c r="AF105" i="42"/>
  <c r="AG105" i="42" s="1"/>
  <c r="AB88" i="45"/>
  <c r="AB97" i="45"/>
  <c r="AC97" i="45" s="1"/>
  <c r="AF92" i="45"/>
  <c r="AG92" i="45" s="1"/>
  <c r="AF96" i="45"/>
  <c r="AG96" i="45" s="1"/>
  <c r="AF88" i="45"/>
  <c r="AF97" i="45"/>
  <c r="AG97" i="45" s="1"/>
  <c r="AD92" i="45"/>
  <c r="AE92" i="45" s="1"/>
  <c r="AD97" i="45"/>
  <c r="AE97" i="45" s="1"/>
  <c r="AB63" i="42"/>
  <c r="Z64" i="42"/>
  <c r="AH64" i="42" s="1"/>
  <c r="AI64" i="42" s="1"/>
  <c r="Z69" i="42"/>
  <c r="AJ69" i="42" s="1"/>
  <c r="AJ70" i="42"/>
  <c r="AE26" i="42"/>
  <c r="AB96" i="45"/>
  <c r="AC96" i="45" s="1"/>
  <c r="AB94" i="45"/>
  <c r="AC94" i="45" s="1"/>
  <c r="AB92" i="45"/>
  <c r="AC92" i="45" s="1"/>
  <c r="Z28" i="42"/>
  <c r="AJ28" i="42" s="1"/>
  <c r="AJ29" i="42"/>
  <c r="Z85" i="42"/>
  <c r="AJ85" i="42" s="1"/>
  <c r="AA86" i="42"/>
  <c r="AJ86" i="42"/>
  <c r="AJ16" i="42"/>
  <c r="AA92" i="42"/>
  <c r="AA87" i="42"/>
  <c r="AA93" i="42"/>
  <c r="AA96" i="42"/>
  <c r="AA97" i="42"/>
  <c r="AA94" i="42"/>
  <c r="AA101" i="42"/>
  <c r="AA18" i="42"/>
  <c r="AA17" i="42"/>
  <c r="AA20" i="42"/>
  <c r="AA19" i="42"/>
  <c r="AC26" i="42"/>
  <c r="Z26" i="42"/>
  <c r="AH26" i="42" s="1"/>
  <c r="AI26" i="42" s="1"/>
  <c r="AC22" i="42"/>
  <c r="Z22" i="42"/>
  <c r="AD92" i="42" l="1"/>
  <c r="AE92" i="42" s="1"/>
  <c r="Z106" i="45"/>
  <c r="Z107" i="45" s="1"/>
  <c r="Z108" i="45" s="1"/>
  <c r="Z106" i="42"/>
  <c r="Z107" i="42" s="1"/>
  <c r="Z108" i="42" s="1"/>
  <c r="H110" i="45"/>
  <c r="H110" i="42"/>
  <c r="Z61" i="42"/>
  <c r="AJ61" i="42" s="1"/>
  <c r="AJ61" i="45"/>
  <c r="AH61" i="45"/>
  <c r="AI61" i="45" s="1"/>
  <c r="AC26" i="45"/>
  <c r="AF98" i="45"/>
  <c r="AJ76" i="42"/>
  <c r="AD96" i="42"/>
  <c r="AE96" i="42" s="1"/>
  <c r="AF94" i="42"/>
  <c r="AG94" i="42" s="1"/>
  <c r="AD90" i="42"/>
  <c r="AF90" i="45"/>
  <c r="AD98" i="45"/>
  <c r="AF95" i="42"/>
  <c r="AF88" i="42"/>
  <c r="AF96" i="42"/>
  <c r="AG96" i="42" s="1"/>
  <c r="AB97" i="42"/>
  <c r="AC97" i="42" s="1"/>
  <c r="AF89" i="42"/>
  <c r="AF97" i="42"/>
  <c r="AG97" i="42" s="1"/>
  <c r="AD95" i="42"/>
  <c r="Z85" i="45"/>
  <c r="AJ85" i="45" s="1"/>
  <c r="AJ86" i="45"/>
  <c r="AH86" i="45"/>
  <c r="AI86" i="45" s="1"/>
  <c r="AA86" i="45"/>
  <c r="AB79" i="42"/>
  <c r="Z82" i="42"/>
  <c r="Z77" i="45"/>
  <c r="AA77" i="45" s="1"/>
  <c r="AC77" i="45"/>
  <c r="Z77" i="42"/>
  <c r="AA77" i="42" s="1"/>
  <c r="AC77" i="42"/>
  <c r="Z82" i="45"/>
  <c r="AB79" i="45"/>
  <c r="AJ73" i="45"/>
  <c r="Z72" i="45"/>
  <c r="AJ72" i="45" s="1"/>
  <c r="AA64" i="42"/>
  <c r="Z64" i="45"/>
  <c r="AB63" i="45"/>
  <c r="AC64" i="45"/>
  <c r="AJ26" i="45"/>
  <c r="AH26" i="45"/>
  <c r="AI26" i="45" s="1"/>
  <c r="AA26" i="45"/>
  <c r="AB88" i="42"/>
  <c r="AD97" i="42"/>
  <c r="AE97" i="42" s="1"/>
  <c r="AD94" i="42"/>
  <c r="AE94" i="42" s="1"/>
  <c r="AD94" i="45"/>
  <c r="AE94" i="45" s="1"/>
  <c r="AB98" i="42"/>
  <c r="AB98" i="45"/>
  <c r="AF93" i="45"/>
  <c r="AG93" i="45" s="1"/>
  <c r="AB95" i="42"/>
  <c r="AB95" i="45"/>
  <c r="AB93" i="45" s="1"/>
  <c r="AC93" i="45" s="1"/>
  <c r="AF92" i="42"/>
  <c r="AG92" i="42" s="1"/>
  <c r="AD89" i="42"/>
  <c r="AD89" i="45"/>
  <c r="AD88" i="42"/>
  <c r="AD88" i="45"/>
  <c r="AB90" i="42"/>
  <c r="AB90" i="45"/>
  <c r="AB89" i="42"/>
  <c r="AB89" i="45"/>
  <c r="AB91" i="42"/>
  <c r="AB91" i="45"/>
  <c r="AD91" i="42"/>
  <c r="AD91" i="45"/>
  <c r="AF91" i="42"/>
  <c r="AF91" i="45"/>
  <c r="H104" i="45"/>
  <c r="I104" i="45" s="1"/>
  <c r="H104" i="42"/>
  <c r="I104" i="42" s="1"/>
  <c r="V104" i="42"/>
  <c r="W104" i="42" s="1"/>
  <c r="V104" i="45"/>
  <c r="W104" i="45" s="1"/>
  <c r="X111" i="45"/>
  <c r="Y111" i="45" s="1"/>
  <c r="X111" i="42"/>
  <c r="Y111" i="42" s="1"/>
  <c r="S102" i="45"/>
  <c r="R104" i="45"/>
  <c r="R104" i="42"/>
  <c r="T109" i="45"/>
  <c r="U109" i="45" s="1"/>
  <c r="T109" i="42"/>
  <c r="U109" i="42" s="1"/>
  <c r="S102" i="42"/>
  <c r="AJ64" i="42"/>
  <c r="Z63" i="42"/>
  <c r="AJ22" i="42"/>
  <c r="AA22" i="42"/>
  <c r="AJ26" i="42"/>
  <c r="AA26" i="42"/>
  <c r="AB92" i="42"/>
  <c r="AC92" i="42" s="1"/>
  <c r="AB94" i="42"/>
  <c r="AB96" i="42"/>
  <c r="AC96" i="42" s="1"/>
  <c r="AF106" i="42" l="1"/>
  <c r="AF106" i="45"/>
  <c r="AD106" i="42"/>
  <c r="AD106" i="45"/>
  <c r="AB106" i="42"/>
  <c r="AB106" i="45"/>
  <c r="AH61" i="42"/>
  <c r="AI61" i="42" s="1"/>
  <c r="AF87" i="45"/>
  <c r="AF99" i="45" s="1"/>
  <c r="AF93" i="42"/>
  <c r="AG93" i="42" s="1"/>
  <c r="AF87" i="42"/>
  <c r="AG87" i="42" s="1"/>
  <c r="AD93" i="42"/>
  <c r="AE93" i="42" s="1"/>
  <c r="AD87" i="42"/>
  <c r="AE87" i="42" s="1"/>
  <c r="Z79" i="45"/>
  <c r="AC79" i="45"/>
  <c r="AJ82" i="42"/>
  <c r="Z81" i="42"/>
  <c r="AJ82" i="45"/>
  <c r="Z81" i="45"/>
  <c r="Z79" i="42"/>
  <c r="AC79" i="42"/>
  <c r="AJ64" i="45"/>
  <c r="Z63" i="45"/>
  <c r="AH64" i="45"/>
  <c r="AI64" i="45" s="1"/>
  <c r="AA64" i="45"/>
  <c r="Z99" i="45"/>
  <c r="Z102" i="45" s="1"/>
  <c r="AD93" i="45"/>
  <c r="AE93" i="45" s="1"/>
  <c r="AB87" i="42"/>
  <c r="AC87" i="42" s="1"/>
  <c r="AB87" i="45"/>
  <c r="AC87" i="45" s="1"/>
  <c r="AD87" i="45"/>
  <c r="H105" i="45"/>
  <c r="I105" i="45" s="1"/>
  <c r="H105" i="42"/>
  <c r="I105" i="42" s="1"/>
  <c r="H112" i="45"/>
  <c r="H112" i="42"/>
  <c r="V109" i="45"/>
  <c r="W109" i="45" s="1"/>
  <c r="V109" i="42"/>
  <c r="W109" i="42" s="1"/>
  <c r="T111" i="45"/>
  <c r="U111" i="45" s="1"/>
  <c r="T111" i="42"/>
  <c r="U111" i="42" s="1"/>
  <c r="S104" i="42"/>
  <c r="R109" i="45"/>
  <c r="R109" i="42"/>
  <c r="S104" i="45"/>
  <c r="X113" i="45"/>
  <c r="X113" i="42"/>
  <c r="R112" i="45"/>
  <c r="R112" i="42"/>
  <c r="AC94" i="42"/>
  <c r="AB93" i="42"/>
  <c r="AC93" i="42" s="1"/>
  <c r="AD107" i="45" l="1"/>
  <c r="AD107" i="42"/>
  <c r="AF107" i="42"/>
  <c r="AF107" i="45"/>
  <c r="AB107" i="42"/>
  <c r="AB107" i="45"/>
  <c r="AG87" i="45"/>
  <c r="AJ99" i="45"/>
  <c r="AF99" i="42"/>
  <c r="AF102" i="42" s="1"/>
  <c r="AG102" i="42" s="1"/>
  <c r="AD99" i="42"/>
  <c r="AE99" i="42" s="1"/>
  <c r="Z78" i="45"/>
  <c r="AJ78" i="45" s="1"/>
  <c r="AJ81" i="45"/>
  <c r="AJ81" i="42"/>
  <c r="Z78" i="42"/>
  <c r="AJ78" i="42" s="1"/>
  <c r="AJ79" i="42"/>
  <c r="AH79" i="42"/>
  <c r="AI79" i="42" s="1"/>
  <c r="AA79" i="42"/>
  <c r="Z99" i="42"/>
  <c r="AJ79" i="45"/>
  <c r="AH79" i="45"/>
  <c r="AI79" i="45" s="1"/>
  <c r="AA79" i="45"/>
  <c r="AH99" i="45"/>
  <c r="AI99" i="45" s="1"/>
  <c r="Z100" i="45"/>
  <c r="AJ100" i="45" s="1"/>
  <c r="AA99" i="45"/>
  <c r="AJ102" i="45"/>
  <c r="AA102" i="45"/>
  <c r="AH102" i="45"/>
  <c r="AI102" i="45" s="1"/>
  <c r="AB99" i="45"/>
  <c r="AB102" i="45" s="1"/>
  <c r="AF100" i="45"/>
  <c r="AF103" i="45" s="1"/>
  <c r="AG103" i="45" s="1"/>
  <c r="AF102" i="45"/>
  <c r="AG99" i="45"/>
  <c r="AE87" i="45"/>
  <c r="AD99" i="45"/>
  <c r="V111" i="45"/>
  <c r="W111" i="45" s="1"/>
  <c r="V111" i="42"/>
  <c r="W111" i="42" s="1"/>
  <c r="R111" i="45"/>
  <c r="R111" i="42"/>
  <c r="S109" i="42"/>
  <c r="S109" i="45"/>
  <c r="X114" i="45"/>
  <c r="X114" i="42"/>
  <c r="T113" i="45"/>
  <c r="T113" i="42"/>
  <c r="AB99" i="42"/>
  <c r="AB108" i="42" l="1"/>
  <c r="AB108" i="45"/>
  <c r="AD108" i="45"/>
  <c r="AD108" i="42"/>
  <c r="AF108" i="45"/>
  <c r="AF108" i="42"/>
  <c r="AF100" i="42"/>
  <c r="AF103" i="42" s="1"/>
  <c r="AG103" i="42" s="1"/>
  <c r="AG99" i="42"/>
  <c r="AD100" i="42"/>
  <c r="AD103" i="42" s="1"/>
  <c r="AE103" i="42" s="1"/>
  <c r="AD102" i="42"/>
  <c r="AE102" i="42" s="1"/>
  <c r="AB100" i="45"/>
  <c r="AB103" i="45" s="1"/>
  <c r="AB104" i="45" s="1"/>
  <c r="AH100" i="45"/>
  <c r="AI100" i="45" s="1"/>
  <c r="AH99" i="42"/>
  <c r="AI99" i="42" s="1"/>
  <c r="AJ99" i="42"/>
  <c r="AA99" i="42"/>
  <c r="Z102" i="42"/>
  <c r="Z100" i="42"/>
  <c r="AC99" i="45"/>
  <c r="AD102" i="45"/>
  <c r="AE99" i="45"/>
  <c r="AD100" i="45"/>
  <c r="AD103" i="45" s="1"/>
  <c r="AE103" i="45" s="1"/>
  <c r="AC102" i="45"/>
  <c r="AF104" i="45"/>
  <c r="AG102" i="45"/>
  <c r="V113" i="45"/>
  <c r="V113" i="42"/>
  <c r="S111" i="42"/>
  <c r="S111" i="45"/>
  <c r="R113" i="45"/>
  <c r="R113" i="42"/>
  <c r="T114" i="45"/>
  <c r="T114" i="42"/>
  <c r="AC99" i="42"/>
  <c r="AB100" i="42"/>
  <c r="AB103" i="42" s="1"/>
  <c r="AB102" i="42"/>
  <c r="AF104" i="42" l="1"/>
  <c r="AF112" i="42" s="1"/>
  <c r="AD104" i="42"/>
  <c r="AE104" i="42" s="1"/>
  <c r="AC103" i="45"/>
  <c r="Z103" i="45"/>
  <c r="AH103" i="45" s="1"/>
  <c r="AI103" i="45" s="1"/>
  <c r="AH102" i="42"/>
  <c r="AI102" i="42" s="1"/>
  <c r="AJ102" i="42"/>
  <c r="AA102" i="42"/>
  <c r="AH100" i="42"/>
  <c r="AI100" i="42" s="1"/>
  <c r="AJ100" i="42"/>
  <c r="AF112" i="45"/>
  <c r="AG104" i="45"/>
  <c r="AF109" i="45"/>
  <c r="AB109" i="45"/>
  <c r="AB112" i="45"/>
  <c r="AC104" i="45"/>
  <c r="AD104" i="45"/>
  <c r="AE102" i="45"/>
  <c r="V114" i="45"/>
  <c r="V114" i="42"/>
  <c r="R114" i="45"/>
  <c r="R114" i="42"/>
  <c r="AC103" i="42"/>
  <c r="Z103" i="42"/>
  <c r="AH103" i="42" s="1"/>
  <c r="AI103" i="42" s="1"/>
  <c r="AB104" i="42"/>
  <c r="AC102" i="42"/>
  <c r="AG104" i="42" l="1"/>
  <c r="AF109" i="42"/>
  <c r="AG109" i="42" s="1"/>
  <c r="AD109" i="42"/>
  <c r="AD112" i="42"/>
  <c r="AJ103" i="45"/>
  <c r="AA103" i="45"/>
  <c r="AB111" i="45"/>
  <c r="AC109" i="45"/>
  <c r="AD109" i="45"/>
  <c r="AD112" i="45"/>
  <c r="AE104" i="45"/>
  <c r="Z104" i="45"/>
  <c r="AG109" i="45"/>
  <c r="AF111" i="45"/>
  <c r="AJ103" i="42"/>
  <c r="AA103" i="42"/>
  <c r="Z104" i="42"/>
  <c r="AH104" i="42" s="1"/>
  <c r="AI104" i="42" s="1"/>
  <c r="AC104" i="42"/>
  <c r="AB112" i="42"/>
  <c r="AB109" i="42"/>
  <c r="AF111" i="42" l="1"/>
  <c r="AG111" i="42" s="1"/>
  <c r="AE109" i="42"/>
  <c r="AD111" i="42"/>
  <c r="AF113" i="45"/>
  <c r="AF114" i="45" s="1"/>
  <c r="AG111" i="45"/>
  <c r="Z112" i="45"/>
  <c r="Z109" i="45"/>
  <c r="AJ104" i="45"/>
  <c r="AA104" i="45"/>
  <c r="AH104" i="45"/>
  <c r="AI104" i="45" s="1"/>
  <c r="AE109" i="45"/>
  <c r="AD111" i="45"/>
  <c r="AC111" i="45"/>
  <c r="AB113" i="45"/>
  <c r="AB114" i="45" s="1"/>
  <c r="AC109" i="42"/>
  <c r="AB111" i="42"/>
  <c r="AJ104" i="42"/>
  <c r="Z112" i="42"/>
  <c r="Z109" i="42"/>
  <c r="AH109" i="42" s="1"/>
  <c r="AI109" i="42" s="1"/>
  <c r="AA104" i="42"/>
  <c r="AF113" i="42" l="1"/>
  <c r="AE111" i="42"/>
  <c r="AD113" i="42"/>
  <c r="Z111" i="45"/>
  <c r="AJ109" i="45"/>
  <c r="AA109" i="45"/>
  <c r="AH109" i="45"/>
  <c r="AI109" i="45" s="1"/>
  <c r="G11" i="35"/>
  <c r="AD113" i="45"/>
  <c r="AD114" i="45" s="1"/>
  <c r="AE111" i="45"/>
  <c r="I11" i="35"/>
  <c r="I12" i="35" s="1"/>
  <c r="AB113" i="42"/>
  <c r="AB114" i="42" s="1"/>
  <c r="AC111" i="42"/>
  <c r="AA109" i="42"/>
  <c r="AJ109" i="42"/>
  <c r="Z111" i="42"/>
  <c r="AH111" i="42" s="1"/>
  <c r="AI111" i="42" s="1"/>
  <c r="AF114" i="42" l="1"/>
  <c r="I13" i="35"/>
  <c r="I14" i="35" s="1"/>
  <c r="I16" i="35" s="1"/>
  <c r="AD114" i="42"/>
  <c r="H13" i="35"/>
  <c r="G12" i="35"/>
  <c r="G13" i="35"/>
  <c r="H11" i="35"/>
  <c r="H12" i="35" s="1"/>
  <c r="AJ111" i="45"/>
  <c r="AA111" i="45"/>
  <c r="Z113" i="45"/>
  <c r="Z114" i="45" s="1"/>
  <c r="AH111" i="45"/>
  <c r="AI111" i="45" s="1"/>
  <c r="Z113" i="42"/>
  <c r="Z114" i="42" s="1"/>
  <c r="AA111" i="42"/>
  <c r="AJ111" i="42"/>
  <c r="I17" i="35" l="1"/>
  <c r="K32" i="35"/>
  <c r="M32" i="35" s="1"/>
  <c r="F13" i="35"/>
  <c r="H14" i="35"/>
  <c r="H16" i="35" s="1"/>
  <c r="K31" i="35" s="1"/>
  <c r="M31" i="35" s="1"/>
  <c r="G14" i="35"/>
  <c r="F14" i="35" s="1"/>
  <c r="F16" i="35" s="1"/>
  <c r="F17" i="35" s="1"/>
  <c r="F11" i="35"/>
  <c r="F12" i="35"/>
  <c r="H17" i="35" l="1"/>
  <c r="G16" i="35"/>
  <c r="G17" i="35" s="1"/>
  <c r="F38" i="35" l="1"/>
  <c r="F39" i="35" s="1"/>
  <c r="K30" i="35"/>
  <c r="M30" i="35" s="1"/>
  <c r="F40" i="35" l="1"/>
  <c r="H40" i="35" s="1"/>
  <c r="H39" i="35"/>
  <c r="K33" i="35"/>
  <c r="M33" i="35" s="1"/>
  <c r="K34" i="35" l="1"/>
  <c r="M34" i="35" s="1"/>
  <c r="F32" i="42" l="1"/>
  <c r="F32" i="45"/>
  <c r="F31" i="45"/>
  <c r="F28" i="45" l="1"/>
  <c r="F28" i="42"/>
  <c r="F29" i="42"/>
  <c r="F29" i="45"/>
  <c r="F31" i="42"/>
  <c r="F26" i="45" l="1"/>
  <c r="G26" i="45" s="1"/>
  <c r="F26" i="42"/>
  <c r="G26" i="42" s="1"/>
  <c r="F99" i="42" l="1"/>
  <c r="G99" i="42" s="1"/>
  <c r="F99" i="45"/>
  <c r="G99" i="45" s="1"/>
  <c r="F100" i="45" l="1"/>
  <c r="F100" i="42"/>
  <c r="F102" i="45"/>
  <c r="G102" i="45" s="1"/>
  <c r="F102" i="42"/>
  <c r="G102" i="42" s="1"/>
  <c r="F104" i="42" l="1"/>
  <c r="G104" i="42" s="1"/>
  <c r="F104" i="45"/>
  <c r="G104" i="45" s="1"/>
  <c r="F105" i="45" l="1"/>
  <c r="G105" i="45" s="1"/>
  <c r="F105" i="42"/>
  <c r="G105" i="42" s="1"/>
  <c r="F112" i="42"/>
  <c r="F112" i="45"/>
  <c r="F113" i="42"/>
  <c r="F113" i="45"/>
</calcChain>
</file>

<file path=xl/sharedStrings.xml><?xml version="1.0" encoding="utf-8"?>
<sst xmlns="http://schemas.openxmlformats.org/spreadsheetml/2006/main" count="912" uniqueCount="195">
  <si>
    <t>Наименование показателей</t>
  </si>
  <si>
    <t>Ед. измере-ния</t>
  </si>
  <si>
    <t>Тех.</t>
  </si>
  <si>
    <t>1.</t>
  </si>
  <si>
    <t>Гкал</t>
  </si>
  <si>
    <t>2.</t>
  </si>
  <si>
    <t>Полезный отпуск тепловой энергии</t>
  </si>
  <si>
    <t>Себестоимость по статьям затрат:</t>
  </si>
  <si>
    <t>тыс. руб.</t>
  </si>
  <si>
    <t>тыс.кВт.ч</t>
  </si>
  <si>
    <t>Водоотведение сточных вод</t>
  </si>
  <si>
    <t>Отчисления на социальные нужды</t>
  </si>
  <si>
    <t xml:space="preserve"> тыс.руб.</t>
  </si>
  <si>
    <t>Цеховые расходы</t>
  </si>
  <si>
    <t>4.</t>
  </si>
  <si>
    <t>Итого производственная себестоимость:</t>
  </si>
  <si>
    <t>тыс.руб.</t>
  </si>
  <si>
    <t>5.</t>
  </si>
  <si>
    <t>6.</t>
  </si>
  <si>
    <t>7.</t>
  </si>
  <si>
    <t>8.</t>
  </si>
  <si>
    <t>9.</t>
  </si>
  <si>
    <t>10.</t>
  </si>
  <si>
    <r>
      <t>руб.коп.</t>
    </r>
    <r>
      <rPr>
        <sz val="10"/>
        <rFont val="Times New Roman"/>
        <family val="1"/>
        <charset val="204"/>
      </rPr>
      <t xml:space="preserve"> Гкал</t>
    </r>
  </si>
  <si>
    <t>Отпуск в сеть</t>
  </si>
  <si>
    <t>Потери в сетях</t>
  </si>
  <si>
    <t>СНК</t>
  </si>
  <si>
    <t xml:space="preserve"> 7.4</t>
  </si>
  <si>
    <t xml:space="preserve"> 7.7</t>
  </si>
  <si>
    <t xml:space="preserve"> 7.8</t>
  </si>
  <si>
    <t xml:space="preserve"> 7.9</t>
  </si>
  <si>
    <t xml:space="preserve"> 7.10</t>
  </si>
  <si>
    <t>13.</t>
  </si>
  <si>
    <t xml:space="preserve"> тыс.м3</t>
  </si>
  <si>
    <t>ИТОГО цеховая себестоимость:</t>
  </si>
  <si>
    <t>Выработка тепловой энергии</t>
  </si>
  <si>
    <t>АНАЛИЗ</t>
  </si>
  <si>
    <t>гвс</t>
  </si>
  <si>
    <t>в т.ч. 1) на сторону:</t>
  </si>
  <si>
    <t>2) собственное потребление</t>
  </si>
  <si>
    <t>Отопление</t>
  </si>
  <si>
    <t xml:space="preserve">Вода </t>
  </si>
  <si>
    <t>ЭОТ тариф (без НДС)  на тепловую энергию</t>
  </si>
  <si>
    <t>Выручка</t>
  </si>
  <si>
    <t xml:space="preserve">         - бюджет</t>
  </si>
  <si>
    <t xml:space="preserve">         -  население</t>
  </si>
  <si>
    <t xml:space="preserve">Общехозяйственные расходы </t>
  </si>
  <si>
    <t>руб./т.м3</t>
  </si>
  <si>
    <t>тн</t>
  </si>
  <si>
    <t>Покупная тепловая энергия</t>
  </si>
  <si>
    <t>по уровню НН количество</t>
  </si>
  <si>
    <t>тариф НН</t>
  </si>
  <si>
    <t>руб./кВт</t>
  </si>
  <si>
    <t>сумма</t>
  </si>
  <si>
    <t>по уровню СН2 количество</t>
  </si>
  <si>
    <t>тариф СН2</t>
  </si>
  <si>
    <t>по уровню СН1 количество</t>
  </si>
  <si>
    <t>тариф СН1</t>
  </si>
  <si>
    <t>по уровню ВН количество</t>
  </si>
  <si>
    <t>тариф ВН</t>
  </si>
  <si>
    <t xml:space="preserve">        1)  на технологические нужды </t>
  </si>
  <si>
    <t xml:space="preserve">тариф </t>
  </si>
  <si>
    <t>руб./м3</t>
  </si>
  <si>
    <t>Выпадающие расходы</t>
  </si>
  <si>
    <t>Целевое использование</t>
  </si>
  <si>
    <t>Необходимая расчетная прибыль, в том числе:</t>
  </si>
  <si>
    <t xml:space="preserve">     налог на имущество</t>
  </si>
  <si>
    <t xml:space="preserve">     налог на прибыль</t>
  </si>
  <si>
    <t xml:space="preserve">    прибыль на прочие цели</t>
  </si>
  <si>
    <t>Выручка с учетом целевого использования</t>
  </si>
  <si>
    <t>Себестоимость реализации 1 Гкал.</t>
  </si>
  <si>
    <t>руб.коп.</t>
  </si>
  <si>
    <t>результатов экономического обоснования тарифов на  тепловую энергию, отпускаемую</t>
  </si>
  <si>
    <t>пар</t>
  </si>
  <si>
    <t xml:space="preserve">Расходы по содержанию и эксплуатации оборудования, в том числе:   </t>
  </si>
  <si>
    <t>- амортизация</t>
  </si>
  <si>
    <t>- арендная плата</t>
  </si>
  <si>
    <t>- затраты на ремонт и обслуживание</t>
  </si>
  <si>
    <t>Производ. себестомость  на выработку тепловой энергии для собств. потреб.</t>
  </si>
  <si>
    <t>Производ. себестомость  на выработку тепловой энергии для реализации</t>
  </si>
  <si>
    <t>3.</t>
  </si>
  <si>
    <t>8.1.</t>
  </si>
  <si>
    <t>8.2.</t>
  </si>
  <si>
    <t>11.</t>
  </si>
  <si>
    <t>12.</t>
  </si>
  <si>
    <t>14.</t>
  </si>
  <si>
    <t>Рост тарифов по сравнению с действующими составил</t>
  </si>
  <si>
    <t>A</t>
  </si>
  <si>
    <t>B</t>
  </si>
  <si>
    <t>C</t>
  </si>
  <si>
    <t>Отклонения (+;-)</t>
  </si>
  <si>
    <t>%</t>
  </si>
  <si>
    <t>№ пп</t>
  </si>
  <si>
    <t xml:space="preserve">  Основной персонал</t>
  </si>
  <si>
    <t xml:space="preserve">  Ремонтный персонал</t>
  </si>
  <si>
    <t xml:space="preserve">  Цеховый персонал</t>
  </si>
  <si>
    <t xml:space="preserve">  АУП</t>
  </si>
  <si>
    <t>Приложение № 1</t>
  </si>
  <si>
    <t>ГВС без воды</t>
  </si>
  <si>
    <t>РЭК</t>
  </si>
  <si>
    <t>до 0,01 включительно</t>
  </si>
  <si>
    <t>тыс. м3</t>
  </si>
  <si>
    <t>цена газа</t>
  </si>
  <si>
    <t>от 0,01 до 0,1 включительно</t>
  </si>
  <si>
    <t>от 0,1 до 1 включительно</t>
  </si>
  <si>
    <t>от 1 до 10 включительно</t>
  </si>
  <si>
    <t>от 10 до 100 включительно</t>
  </si>
  <si>
    <t>7.1.2.</t>
  </si>
  <si>
    <t xml:space="preserve">печное топливо </t>
  </si>
  <si>
    <t>руб./тонн</t>
  </si>
  <si>
    <t>7.1.3.</t>
  </si>
  <si>
    <t xml:space="preserve">мазут </t>
  </si>
  <si>
    <t>7.1.4.</t>
  </si>
  <si>
    <t xml:space="preserve">Уголь   </t>
  </si>
  <si>
    <t>7.1.5.</t>
  </si>
  <si>
    <t xml:space="preserve">Дизельное топливо  </t>
  </si>
  <si>
    <t>7.1.6.</t>
  </si>
  <si>
    <t xml:space="preserve">Дрова       </t>
  </si>
  <si>
    <t>7.1.</t>
  </si>
  <si>
    <t>Топливо на технологические нужды,                                          в том числе:</t>
  </si>
  <si>
    <t>т.у.т.</t>
  </si>
  <si>
    <t>7.1.1.</t>
  </si>
  <si>
    <t>7.2.</t>
  </si>
  <si>
    <t xml:space="preserve">Покупная тепловая энергия </t>
  </si>
  <si>
    <t>7.3.</t>
  </si>
  <si>
    <t>Покупная электроэнергия,                                             в том числе:</t>
  </si>
  <si>
    <t>7.5.</t>
  </si>
  <si>
    <t>7.6.</t>
  </si>
  <si>
    <t>Фонд оплаты труда</t>
  </si>
  <si>
    <r>
      <t>природный газ ВСЕГО,                                                       в том числе по группам потребителей с объемом потребления газа (млн,м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/год):</t>
    </r>
  </si>
  <si>
    <t>Цеховая себестоимость 1 Гкал.</t>
  </si>
  <si>
    <t>руб./Гкал</t>
  </si>
  <si>
    <t>Пар</t>
  </si>
  <si>
    <t xml:space="preserve">         - прочие, </t>
  </si>
  <si>
    <t>в т.ч. МУП "Тепловые сети"</t>
  </si>
  <si>
    <t>ПАР</t>
  </si>
  <si>
    <t xml:space="preserve">Предприят. </t>
  </si>
  <si>
    <t>отопление</t>
  </si>
  <si>
    <t>Всего</t>
  </si>
  <si>
    <t xml:space="preserve">         2) на нужды ГВС (справочно)</t>
  </si>
  <si>
    <t>Базовый период 2010 г. по данным :</t>
  </si>
  <si>
    <t xml:space="preserve">Показатель </t>
  </si>
  <si>
    <t>Табл.3</t>
  </si>
  <si>
    <t>Тарифы ГВС</t>
  </si>
  <si>
    <t>Кол-во т/э необх. для подогр.1 м3 с полот</t>
  </si>
  <si>
    <t>Гкал/м3</t>
  </si>
  <si>
    <t>Кол-во т/э необх. для подогр.1 м3 без полот</t>
  </si>
  <si>
    <t>Стоимость холодной воды за 1 м3</t>
  </si>
  <si>
    <t>Стоимость ГВС за 1 м3 с полотенц.</t>
  </si>
  <si>
    <t>Стоимость ГВС за 1 м3 без полотенц.</t>
  </si>
  <si>
    <t>Темп роста,%</t>
  </si>
  <si>
    <t>Темп роста, %</t>
  </si>
  <si>
    <t>Перевыставлено/недовыставлено</t>
  </si>
  <si>
    <t>Утверждено РЭК-ДЦиТ на 2011 год</t>
  </si>
  <si>
    <t xml:space="preserve">Тариф 2012г. с факторами 01.09.2012г.  </t>
  </si>
  <si>
    <t>К утверждению на 2013 год</t>
  </si>
  <si>
    <t>июль -декабрь 2012 года</t>
  </si>
  <si>
    <t>НВВ по утвержденным тарифам январь-июнь 2013 года, тыс.руб.</t>
  </si>
  <si>
    <t>Обоснованная НВВ январь-июнь 2013 года, тыс.руб.</t>
  </si>
  <si>
    <t>Обоснованная НВВ июль-декабрь 2013 года, тыс.руб.</t>
  </si>
  <si>
    <t>Утвержденный тариф по состоянию на 31.12.2012г.</t>
  </si>
  <si>
    <t>Объем реализации тепловой энергии в период январь-июнь 2013 года, Гкал</t>
  </si>
  <si>
    <t>Тариф на тепловую энергию</t>
  </si>
  <si>
    <t>сентябрь-декабрь 2012 года (утвержденные)</t>
  </si>
  <si>
    <t>июль-декабрь 2013 года (экономически обоснованные)</t>
  </si>
  <si>
    <t>с 01.01.2013года</t>
  </si>
  <si>
    <t>с 01.07.2013года</t>
  </si>
  <si>
    <t>Объем реализации тепловой энергии в период июль-декабрь 2013 года, Гкал</t>
  </si>
  <si>
    <t>Избыток НВВ обусловленный особенностями регулирования 2012 года</t>
  </si>
  <si>
    <t>НВВ июль-декабрь 2013 года за вычетом избытка НВВ обусловленного особенностями регулирования 2012 года, тыс.руб.</t>
  </si>
  <si>
    <t>ГВС</t>
  </si>
  <si>
    <t>Справочно</t>
  </si>
  <si>
    <t>сентябрь-декабрь 2012 года (экономически обоснованные)*</t>
  </si>
  <si>
    <t>к тарифам на 31.12.2012г.</t>
  </si>
  <si>
    <t>к тарифам на 01.01.2013г.</t>
  </si>
  <si>
    <t>Регулируемый период 2013 год по данным:</t>
  </si>
  <si>
    <t>Предпр. на 2013</t>
  </si>
  <si>
    <t xml:space="preserve"> РЭК-ДЦиТ          на 2013</t>
  </si>
  <si>
    <t xml:space="preserve"> РЭК-ДЦиТ          2013г. С факторами 01.07.2013</t>
  </si>
  <si>
    <t>Приложение № 3</t>
  </si>
  <si>
    <t xml:space="preserve"> РЭК-ДЦиТ          2013г. С факторами 01.01.2013</t>
  </si>
  <si>
    <t>Тариф на тепловую энергию июль-декабрь 2013г., руб./Гкал</t>
  </si>
  <si>
    <t>Т/Э в горячей воде</t>
  </si>
  <si>
    <t>НВВ  2013 года, тыс.руб.</t>
  </si>
  <si>
    <t>НВВ январь-июнь 2013 по утвержденным тарифам (100% к 31.12.2012г.), тыс.руб.</t>
  </si>
  <si>
    <t>НВВ июль-декабрь 2013 года, тыс.руб.</t>
  </si>
  <si>
    <t>Базовый период 2011 г. по данным :</t>
  </si>
  <si>
    <t>ОАО "Новороссийский морской торговый порт"</t>
  </si>
  <si>
    <t>Утв. Приказ РЭК от 12.11.2009 № 20/2009-Т п. 23</t>
  </si>
  <si>
    <t xml:space="preserve">Утв. Приказ РЭК от 19.12.2011 № 55/2011-Т </t>
  </si>
  <si>
    <t>Выработка котельных на газе</t>
  </si>
  <si>
    <r>
      <t>руб.коп.</t>
    </r>
    <r>
      <rPr>
        <sz val="8"/>
        <rFont val="Times New Roman"/>
        <family val="1"/>
        <charset val="204"/>
      </rPr>
      <t xml:space="preserve"> Гкал</t>
    </r>
  </si>
  <si>
    <r>
      <t>природный газ ВСЕГО,                                                                 в том числе по группам потребителей с объемом потребления газа (млн,м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>/год):</t>
    </r>
  </si>
  <si>
    <t>Покупная электроэнергия,                                                              в том числе:</t>
  </si>
  <si>
    <t>Ед.  
измере-ния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</si>
</sst>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3" formatCode="_-* #,##0.00_р_._-;\-* #,##0.00_р_._-;_-* &quot;-&quot;??_р_._-;_-@_-"/>
    <numFmt numFmtId="164" formatCode="0.000"/>
    <numFmt numFmtId="165" formatCode="0.0"/>
    <numFmt numFmtId="166" formatCode="&quot;$&quot;#,##0_);[Red]\(&quot;$&quot;#,##0\)"/>
    <numFmt numFmtId="167" formatCode="_(&quot;$&quot;* #,##0.00_);_(&quot;$&quot;* \(#,##0.00\);_(&quot;$&quot;* &quot;-&quot;??_);_(@_)"/>
    <numFmt numFmtId="168" formatCode="d/m"/>
    <numFmt numFmtId="169" formatCode="#,##0.0"/>
    <numFmt numFmtId="170" formatCode="0.0%"/>
    <numFmt numFmtId="171" formatCode="General_)"/>
  </numFmts>
  <fonts count="5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9"/>
      <name val="Times New Roman"/>
      <family val="1"/>
    </font>
    <font>
      <u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Arial Cyr"/>
      <family val="2"/>
      <charset val="204"/>
    </font>
    <font>
      <b/>
      <sz val="10"/>
      <name val="Times New Roman"/>
      <family val="1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i/>
      <sz val="10"/>
      <name val="Times New Roman"/>
      <family val="1"/>
    </font>
    <font>
      <vertAlign val="superscript"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10"/>
      <name val="NTHarmonica"/>
    </font>
    <font>
      <sz val="9"/>
      <name val="Arial"/>
      <family val="2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i/>
      <sz val="14"/>
      <name val="Arial Cyr"/>
      <charset val="204"/>
    </font>
    <font>
      <b/>
      <i/>
      <sz val="10"/>
      <name val="Arial Cyr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name val="Times New Roman"/>
      <family val="1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i/>
      <sz val="8"/>
      <name val="Times New Roman"/>
      <family val="1"/>
    </font>
    <font>
      <sz val="8"/>
      <name val="Arial Cyr"/>
      <charset val="204"/>
    </font>
    <font>
      <i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8"/>
      <name val="Arial Cyr"/>
      <charset val="204"/>
    </font>
    <font>
      <b/>
      <i/>
      <sz val="8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lightTrellis">
        <bgColor rgb="FFCCFFCC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5">
    <xf numFmtId="0" fontId="0" fillId="0" borderId="0"/>
    <xf numFmtId="166" fontId="26" fillId="0" borderId="0" applyFont="0" applyFill="0" applyBorder="0" applyAlignment="0" applyProtection="0"/>
    <xf numFmtId="49" fontId="27" fillId="0" borderId="0" applyBorder="0">
      <alignment vertical="top"/>
    </xf>
    <xf numFmtId="0" fontId="28" fillId="0" borderId="0"/>
    <xf numFmtId="0" fontId="29" fillId="0" borderId="0" applyNumberFormat="0">
      <alignment horizontal="left"/>
    </xf>
    <xf numFmtId="171" fontId="11" fillId="0" borderId="1">
      <protection locked="0"/>
    </xf>
    <xf numFmtId="167" fontId="2" fillId="0" borderId="0" applyFont="0" applyFill="0" applyBorder="0" applyAlignment="0" applyProtection="0"/>
    <xf numFmtId="0" fontId="30" fillId="0" borderId="0" applyBorder="0">
      <alignment horizontal="center" vertical="center" wrapText="1"/>
    </xf>
    <xf numFmtId="0" fontId="31" fillId="0" borderId="2" applyBorder="0">
      <alignment horizontal="center" vertical="center" wrapText="1"/>
    </xf>
    <xf numFmtId="171" fontId="32" fillId="2" borderId="1"/>
    <xf numFmtId="4" fontId="27" fillId="3" borderId="3" applyBorder="0">
      <alignment horizontal="right"/>
    </xf>
    <xf numFmtId="0" fontId="34" fillId="0" borderId="0">
      <alignment horizontal="center" vertical="top" wrapText="1"/>
    </xf>
    <xf numFmtId="0" fontId="35" fillId="0" borderId="0">
      <alignment horizontal="centerContinuous" vertical="center" wrapText="1"/>
    </xf>
    <xf numFmtId="0" fontId="33" fillId="4" borderId="0" applyFill="0">
      <alignment wrapText="1"/>
    </xf>
    <xf numFmtId="0" fontId="1" fillId="0" borderId="0"/>
    <xf numFmtId="0" fontId="2" fillId="0" borderId="0"/>
    <xf numFmtId="0" fontId="36" fillId="0" borderId="0"/>
    <xf numFmtId="49" fontId="37" fillId="0" borderId="0">
      <alignment horizontal="center"/>
    </xf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" fontId="27" fillId="4" borderId="0" applyBorder="0">
      <alignment horizontal="right"/>
    </xf>
    <xf numFmtId="4" fontId="27" fillId="5" borderId="4" applyBorder="0">
      <alignment horizontal="right"/>
    </xf>
    <xf numFmtId="4" fontId="27" fillId="4" borderId="3" applyFont="0" applyBorder="0">
      <alignment horizontal="right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3">
    <xf numFmtId="0" fontId="0" fillId="0" borderId="0" xfId="0"/>
    <xf numFmtId="0" fontId="3" fillId="0" borderId="0" xfId="15" applyFont="1"/>
    <xf numFmtId="4" fontId="3" fillId="0" borderId="3" xfId="15" applyNumberFormat="1" applyFont="1" applyBorder="1" applyAlignment="1">
      <alignment horizontal="left"/>
    </xf>
    <xf numFmtId="0" fontId="3" fillId="0" borderId="0" xfId="15" applyNumberFormat="1" applyFont="1" applyAlignment="1">
      <alignment horizontal="center" vertical="top"/>
    </xf>
    <xf numFmtId="0" fontId="3" fillId="0" borderId="0" xfId="15" applyFont="1" applyAlignment="1">
      <alignment horizontal="center"/>
    </xf>
    <xf numFmtId="0" fontId="3" fillId="0" borderId="0" xfId="15" applyFont="1" applyAlignment="1">
      <alignment vertical="center"/>
    </xf>
    <xf numFmtId="9" fontId="3" fillId="0" borderId="0" xfId="15" applyNumberFormat="1" applyFont="1"/>
    <xf numFmtId="165" fontId="3" fillId="0" borderId="0" xfId="15" applyNumberFormat="1" applyFont="1"/>
    <xf numFmtId="0" fontId="3" fillId="0" borderId="0" xfId="15" applyFont="1" applyBorder="1"/>
    <xf numFmtId="165" fontId="3" fillId="0" borderId="0" xfId="15" applyNumberFormat="1" applyFont="1" applyBorder="1" applyAlignment="1">
      <alignment horizontal="center"/>
    </xf>
    <xf numFmtId="169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center"/>
    </xf>
    <xf numFmtId="9" fontId="3" fillId="0" borderId="0" xfId="15" applyNumberFormat="1" applyFont="1" applyBorder="1"/>
    <xf numFmtId="0" fontId="6" fillId="0" borderId="0" xfId="15" applyFont="1"/>
    <xf numFmtId="0" fontId="6" fillId="0" borderId="0" xfId="15" applyFont="1" applyAlignment="1">
      <alignment vertical="center"/>
    </xf>
    <xf numFmtId="0" fontId="6" fillId="0" borderId="0" xfId="15" applyFont="1" applyBorder="1"/>
    <xf numFmtId="10" fontId="6" fillId="0" borderId="0" xfId="15" applyNumberFormat="1" applyFont="1"/>
    <xf numFmtId="0" fontId="8" fillId="0" borderId="0" xfId="15" applyFont="1"/>
    <xf numFmtId="169" fontId="3" fillId="0" borderId="3" xfId="15" applyNumberFormat="1" applyFont="1" applyFill="1" applyBorder="1" applyAlignment="1">
      <alignment horizontal="center"/>
    </xf>
    <xf numFmtId="0" fontId="15" fillId="0" borderId="0" xfId="0" applyFont="1"/>
    <xf numFmtId="9" fontId="16" fillId="0" borderId="0" xfId="15" applyNumberFormat="1" applyFont="1" applyAlignment="1">
      <alignment horizontal="left"/>
    </xf>
    <xf numFmtId="0" fontId="16" fillId="0" borderId="0" xfId="15" applyFont="1"/>
    <xf numFmtId="2" fontId="3" fillId="0" borderId="0" xfId="15" applyNumberFormat="1" applyFont="1"/>
    <xf numFmtId="0" fontId="3" fillId="0" borderId="0" xfId="15" applyFont="1" applyFill="1" applyAlignment="1">
      <alignment horizontal="center"/>
    </xf>
    <xf numFmtId="0" fontId="7" fillId="0" borderId="0" xfId="15" applyFont="1"/>
    <xf numFmtId="0" fontId="5" fillId="0" borderId="0" xfId="15" applyFont="1"/>
    <xf numFmtId="0" fontId="5" fillId="0" borderId="0" xfId="15" applyFont="1" applyBorder="1" applyAlignment="1">
      <alignment horizontal="center"/>
    </xf>
    <xf numFmtId="165" fontId="5" fillId="0" borderId="0" xfId="15" applyNumberFormat="1" applyFont="1"/>
    <xf numFmtId="165" fontId="5" fillId="0" borderId="0" xfId="15" applyNumberFormat="1" applyFont="1" applyBorder="1" applyAlignment="1">
      <alignment horizontal="center"/>
    </xf>
    <xf numFmtId="169" fontId="5" fillId="0" borderId="0" xfId="15" applyNumberFormat="1" applyFont="1" applyBorder="1" applyAlignment="1">
      <alignment horizontal="center"/>
    </xf>
    <xf numFmtId="2" fontId="7" fillId="0" borderId="0" xfId="15" applyNumberFormat="1" applyFont="1" applyBorder="1"/>
    <xf numFmtId="2" fontId="5" fillId="0" borderId="0" xfId="15" applyNumberFormat="1" applyFont="1" applyBorder="1"/>
    <xf numFmtId="164" fontId="3" fillId="0" borderId="0" xfId="15" applyNumberFormat="1" applyFont="1"/>
    <xf numFmtId="2" fontId="3" fillId="0" borderId="0" xfId="15" applyNumberFormat="1" applyFont="1" applyBorder="1" applyAlignment="1">
      <alignment horizontal="center"/>
    </xf>
    <xf numFmtId="0" fontId="5" fillId="0" borderId="0" xfId="15" applyFont="1" applyBorder="1"/>
    <xf numFmtId="0" fontId="7" fillId="0" borderId="0" xfId="15" applyFont="1" applyBorder="1"/>
    <xf numFmtId="0" fontId="3" fillId="0" borderId="0" xfId="15" applyFont="1" applyAlignment="1">
      <alignment vertical="top" wrapText="1"/>
    </xf>
    <xf numFmtId="169" fontId="3" fillId="0" borderId="0" xfId="15" applyNumberFormat="1" applyFont="1" applyBorder="1"/>
    <xf numFmtId="49" fontId="3" fillId="0" borderId="0" xfId="15" applyNumberFormat="1" applyFont="1"/>
    <xf numFmtId="4" fontId="3" fillId="0" borderId="6" xfId="15" applyNumberFormat="1" applyFont="1" applyBorder="1" applyAlignment="1">
      <alignment horizontal="left"/>
    </xf>
    <xf numFmtId="4" fontId="3" fillId="0" borderId="7" xfId="15" applyNumberFormat="1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49" fontId="9" fillId="0" borderId="0" xfId="0" applyNumberFormat="1" applyFont="1" applyAlignment="1">
      <alignment vertical="center" wrapText="1"/>
    </xf>
    <xf numFmtId="0" fontId="12" fillId="0" borderId="0" xfId="15" applyFont="1" applyBorder="1" applyAlignment="1">
      <alignment vertical="top" wrapText="1"/>
    </xf>
    <xf numFmtId="169" fontId="3" fillId="0" borderId="3" xfId="15" applyNumberFormat="1" applyFont="1" applyFill="1" applyBorder="1" applyAlignment="1">
      <alignment horizontal="right"/>
    </xf>
    <xf numFmtId="4" fontId="3" fillId="0" borderId="3" xfId="15" applyNumberFormat="1" applyFont="1" applyFill="1" applyBorder="1" applyAlignment="1">
      <alignment horizontal="left"/>
    </xf>
    <xf numFmtId="165" fontId="3" fillId="0" borderId="0" xfId="15" applyNumberFormat="1" applyFont="1" applyBorder="1"/>
    <xf numFmtId="4" fontId="3" fillId="0" borderId="7" xfId="15" applyNumberFormat="1" applyFont="1" applyFill="1" applyBorder="1" applyAlignment="1">
      <alignment horizontal="left"/>
    </xf>
    <xf numFmtId="4" fontId="3" fillId="0" borderId="22" xfId="15" applyNumberFormat="1" applyFont="1" applyBorder="1" applyAlignment="1">
      <alignment horizontal="left"/>
    </xf>
    <xf numFmtId="4" fontId="3" fillId="0" borderId="7" xfId="15" applyNumberFormat="1" applyFont="1" applyBorder="1" applyAlignment="1">
      <alignment horizontal="left" vertical="center"/>
    </xf>
    <xf numFmtId="4" fontId="3" fillId="0" borderId="23" xfId="15" applyNumberFormat="1" applyFont="1" applyFill="1" applyBorder="1" applyAlignment="1">
      <alignment horizontal="left"/>
    </xf>
    <xf numFmtId="4" fontId="3" fillId="0" borderId="24" xfId="15" applyNumberFormat="1" applyFont="1" applyFill="1" applyBorder="1" applyAlignment="1">
      <alignment horizontal="left"/>
    </xf>
    <xf numFmtId="0" fontId="22" fillId="0" borderId="0" xfId="15" applyFont="1" applyFill="1" applyAlignment="1">
      <alignment horizontal="center"/>
    </xf>
    <xf numFmtId="10" fontId="3" fillId="0" borderId="0" xfId="15" applyNumberFormat="1" applyFont="1" applyAlignment="1">
      <alignment horizontal="center" wrapText="1"/>
    </xf>
    <xf numFmtId="0" fontId="3" fillId="0" borderId="0" xfId="15" applyFont="1" applyAlignment="1">
      <alignment horizontal="right"/>
    </xf>
    <xf numFmtId="0" fontId="22" fillId="0" borderId="0" xfId="15" applyFont="1" applyAlignment="1">
      <alignment horizontal="right"/>
    </xf>
    <xf numFmtId="4" fontId="3" fillId="0" borderId="7" xfId="15" applyNumberFormat="1" applyFont="1" applyFill="1" applyBorder="1" applyAlignment="1">
      <alignment horizontal="right"/>
    </xf>
    <xf numFmtId="0" fontId="4" fillId="6" borderId="5" xfId="14" applyFont="1" applyFill="1" applyBorder="1" applyAlignment="1">
      <alignment horizontal="center" wrapText="1"/>
    </xf>
    <xf numFmtId="0" fontId="23" fillId="6" borderId="5" xfId="14" applyFont="1" applyFill="1" applyBorder="1" applyAlignment="1">
      <alignment horizontal="center" wrapText="1"/>
    </xf>
    <xf numFmtId="49" fontId="4" fillId="6" borderId="28" xfId="14" applyNumberFormat="1" applyFont="1" applyFill="1" applyBorder="1" applyAlignment="1">
      <alignment horizontal="center" vertical="top" wrapText="1"/>
    </xf>
    <xf numFmtId="0" fontId="4" fillId="6" borderId="13" xfId="14" applyFont="1" applyFill="1" applyBorder="1" applyAlignment="1">
      <alignment horizontal="center" wrapText="1"/>
    </xf>
    <xf numFmtId="49" fontId="4" fillId="6" borderId="14" xfId="14" applyNumberFormat="1" applyFont="1" applyFill="1" applyBorder="1" applyAlignment="1">
      <alignment horizontal="center" vertical="top" wrapText="1"/>
    </xf>
    <xf numFmtId="0" fontId="3" fillId="6" borderId="5" xfId="14" applyFont="1" applyFill="1" applyBorder="1" applyAlignment="1">
      <alignment horizontal="center" wrapText="1"/>
    </xf>
    <xf numFmtId="49" fontId="4" fillId="6" borderId="29" xfId="14" applyNumberFormat="1" applyFont="1" applyFill="1" applyBorder="1" applyAlignment="1">
      <alignment horizontal="center" vertical="top" wrapText="1"/>
    </xf>
    <xf numFmtId="0" fontId="4" fillId="6" borderId="30" xfId="14" applyFont="1" applyFill="1" applyBorder="1" applyAlignment="1">
      <alignment horizontal="center" wrapText="1"/>
    </xf>
    <xf numFmtId="0" fontId="21" fillId="6" borderId="9" xfId="14" applyFont="1" applyFill="1" applyBorder="1" applyAlignment="1">
      <alignment horizontal="center" wrapText="1"/>
    </xf>
    <xf numFmtId="0" fontId="3" fillId="0" borderId="5" xfId="15" applyFont="1" applyBorder="1" applyAlignment="1">
      <alignment horizontal="left" vertical="justify" wrapText="1"/>
    </xf>
    <xf numFmtId="49" fontId="4" fillId="6" borderId="9" xfId="14" applyNumberFormat="1" applyFont="1" applyFill="1" applyBorder="1" applyAlignment="1">
      <alignment horizontal="center" vertical="top" wrapText="1"/>
    </xf>
    <xf numFmtId="0" fontId="13" fillId="0" borderId="5" xfId="15" applyFont="1" applyBorder="1" applyAlignment="1">
      <alignment horizontal="left" vertical="justify" wrapText="1"/>
    </xf>
    <xf numFmtId="0" fontId="21" fillId="6" borderId="5" xfId="14" applyFont="1" applyFill="1" applyBorder="1" applyAlignment="1">
      <alignment horizontal="center" wrapText="1"/>
    </xf>
    <xf numFmtId="49" fontId="23" fillId="6" borderId="14" xfId="14" applyNumberFormat="1" applyFont="1" applyFill="1" applyBorder="1" applyAlignment="1">
      <alignment horizontal="center" vertical="top" wrapText="1"/>
    </xf>
    <xf numFmtId="4" fontId="21" fillId="0" borderId="3" xfId="15" applyNumberFormat="1" applyFont="1" applyFill="1" applyBorder="1" applyAlignment="1">
      <alignment horizontal="center"/>
    </xf>
    <xf numFmtId="4" fontId="21" fillId="0" borderId="3" xfId="15" applyNumberFormat="1" applyFont="1" applyBorder="1" applyAlignment="1">
      <alignment horizontal="left"/>
    </xf>
    <xf numFmtId="165" fontId="21" fillId="0" borderId="0" xfId="15" applyNumberFormat="1" applyFont="1"/>
    <xf numFmtId="0" fontId="13" fillId="0" borderId="0" xfId="15" applyFont="1"/>
    <xf numFmtId="2" fontId="13" fillId="0" borderId="0" xfId="15" applyNumberFormat="1" applyFont="1" applyBorder="1"/>
    <xf numFmtId="165" fontId="21" fillId="0" borderId="0" xfId="15" applyNumberFormat="1" applyFont="1" applyBorder="1" applyAlignment="1">
      <alignment horizontal="center"/>
    </xf>
    <xf numFmtId="0" fontId="21" fillId="0" borderId="0" xfId="15" applyFont="1" applyBorder="1"/>
    <xf numFmtId="0" fontId="21" fillId="0" borderId="0" xfId="15" applyFont="1"/>
    <xf numFmtId="0" fontId="3" fillId="0" borderId="5" xfId="15" applyFont="1" applyBorder="1" applyAlignment="1">
      <alignment horizontal="center" wrapText="1"/>
    </xf>
    <xf numFmtId="0" fontId="17" fillId="0" borderId="5" xfId="14" applyFont="1" applyBorder="1" applyAlignment="1" applyProtection="1">
      <alignment horizontal="center" wrapText="1"/>
    </xf>
    <xf numFmtId="0" fontId="3" fillId="0" borderId="30" xfId="15" applyFont="1" applyBorder="1" applyAlignment="1">
      <alignment horizontal="center"/>
    </xf>
    <xf numFmtId="0" fontId="3" fillId="0" borderId="9" xfId="15" applyFont="1" applyBorder="1" applyAlignment="1">
      <alignment horizontal="center" wrapText="1"/>
    </xf>
    <xf numFmtId="0" fontId="3" fillId="0" borderId="5" xfId="15" applyFont="1" applyBorder="1" applyAlignment="1">
      <alignment horizontal="center"/>
    </xf>
    <xf numFmtId="0" fontId="3" fillId="0" borderId="31" xfId="15" applyFont="1" applyBorder="1" applyAlignment="1">
      <alignment horizontal="center" wrapText="1"/>
    </xf>
    <xf numFmtId="0" fontId="19" fillId="0" borderId="11" xfId="15" applyFont="1" applyBorder="1" applyAlignment="1">
      <alignment horizontal="center" vertical="center"/>
    </xf>
    <xf numFmtId="0" fontId="14" fillId="0" borderId="14" xfId="15" applyFont="1" applyBorder="1" applyAlignment="1">
      <alignment horizontal="center" vertical="center"/>
    </xf>
    <xf numFmtId="0" fontId="14" fillId="0" borderId="19" xfId="15" applyFont="1" applyBorder="1" applyAlignment="1">
      <alignment horizontal="center" vertical="center"/>
    </xf>
    <xf numFmtId="0" fontId="16" fillId="0" borderId="9" xfId="15" applyFont="1" applyBorder="1" applyAlignment="1">
      <alignment horizontal="center"/>
    </xf>
    <xf numFmtId="0" fontId="18" fillId="0" borderId="5" xfId="14" applyFont="1" applyBorder="1" applyAlignment="1" applyProtection="1">
      <alignment horizontal="center" wrapText="1"/>
    </xf>
    <xf numFmtId="0" fontId="16" fillId="0" borderId="5" xfId="15" applyFont="1" applyBorder="1" applyAlignment="1">
      <alignment horizontal="center"/>
    </xf>
    <xf numFmtId="0" fontId="18" fillId="0" borderId="5" xfId="15" applyFont="1" applyBorder="1" applyAlignment="1">
      <alignment horizontal="center"/>
    </xf>
    <xf numFmtId="0" fontId="7" fillId="0" borderId="19" xfId="15" applyFont="1" applyBorder="1" applyAlignment="1">
      <alignment horizontal="center" wrapText="1"/>
    </xf>
    <xf numFmtId="0" fontId="4" fillId="6" borderId="10" xfId="14" applyFont="1" applyFill="1" applyBorder="1" applyAlignment="1">
      <alignment horizontal="center" wrapText="1"/>
    </xf>
    <xf numFmtId="0" fontId="5" fillId="0" borderId="5" xfId="15" applyFont="1" applyBorder="1" applyAlignment="1">
      <alignment horizontal="center"/>
    </xf>
    <xf numFmtId="0" fontId="12" fillId="0" borderId="5" xfId="15" applyFont="1" applyBorder="1" applyAlignment="1">
      <alignment wrapText="1"/>
    </xf>
    <xf numFmtId="0" fontId="3" fillId="0" borderId="5" xfId="15" applyFont="1" applyBorder="1" applyAlignment="1">
      <alignment wrapText="1"/>
    </xf>
    <xf numFmtId="0" fontId="13" fillId="0" borderId="5" xfId="15" applyFont="1" applyBorder="1" applyAlignment="1">
      <alignment wrapText="1"/>
    </xf>
    <xf numFmtId="49" fontId="3" fillId="0" borderId="5" xfId="15" applyNumberFormat="1" applyFont="1" applyBorder="1" applyAlignment="1">
      <alignment wrapText="1"/>
    </xf>
    <xf numFmtId="49" fontId="13" fillId="0" borderId="5" xfId="15" applyNumberFormat="1" applyFont="1" applyBorder="1" applyAlignment="1">
      <alignment wrapText="1"/>
    </xf>
    <xf numFmtId="0" fontId="13" fillId="0" borderId="14" xfId="15" applyFont="1" applyBorder="1" applyAlignment="1">
      <alignment horizontal="left" vertical="justify" wrapText="1"/>
    </xf>
    <xf numFmtId="0" fontId="3" fillId="0" borderId="14" xfId="15" applyFont="1" applyBorder="1" applyAlignment="1">
      <alignment horizontal="left" vertical="justify" wrapText="1"/>
    </xf>
    <xf numFmtId="0" fontId="4" fillId="6" borderId="9" xfId="14" applyFont="1" applyFill="1" applyBorder="1" applyAlignment="1">
      <alignment vertical="top" wrapText="1"/>
    </xf>
    <xf numFmtId="0" fontId="13" fillId="6" borderId="9" xfId="14" applyFont="1" applyFill="1" applyBorder="1" applyAlignment="1">
      <alignment vertical="top" wrapText="1"/>
    </xf>
    <xf numFmtId="0" fontId="17" fillId="0" borderId="14" xfId="14" applyFont="1" applyBorder="1" applyAlignment="1" applyProtection="1">
      <alignment vertical="top" wrapText="1"/>
    </xf>
    <xf numFmtId="0" fontId="17" fillId="0" borderId="9" xfId="14" applyFont="1" applyBorder="1" applyAlignment="1" applyProtection="1">
      <alignment vertical="top" wrapText="1"/>
    </xf>
    <xf numFmtId="0" fontId="17" fillId="0" borderId="31" xfId="14" applyFont="1" applyBorder="1" applyAlignment="1" applyProtection="1">
      <alignment vertical="top" wrapText="1"/>
    </xf>
    <xf numFmtId="0" fontId="3" fillId="0" borderId="31" xfId="15" applyFont="1" applyBorder="1" applyAlignment="1">
      <alignment vertical="top" wrapText="1"/>
    </xf>
    <xf numFmtId="49" fontId="3" fillId="0" borderId="5" xfId="15" applyNumberFormat="1" applyFont="1" applyBorder="1" applyAlignment="1">
      <alignment vertical="top" wrapText="1"/>
    </xf>
    <xf numFmtId="49" fontId="3" fillId="0" borderId="31" xfId="15" applyNumberFormat="1" applyFont="1" applyBorder="1" applyAlignment="1">
      <alignment wrapText="1"/>
    </xf>
    <xf numFmtId="0" fontId="19" fillId="0" borderId="11" xfId="15" applyFont="1" applyBorder="1" applyAlignment="1">
      <alignment vertical="center" wrapText="1"/>
    </xf>
    <xf numFmtId="0" fontId="16" fillId="0" borderId="14" xfId="14" applyFont="1" applyFill="1" applyBorder="1" applyAlignment="1">
      <alignment vertical="center" wrapText="1"/>
    </xf>
    <xf numFmtId="0" fontId="16" fillId="0" borderId="19" xfId="14" applyFont="1" applyFill="1" applyBorder="1" applyAlignment="1">
      <alignment vertical="center" wrapText="1"/>
    </xf>
    <xf numFmtId="0" fontId="16" fillId="0" borderId="9" xfId="15" applyFont="1" applyBorder="1" applyAlignment="1">
      <alignment wrapText="1"/>
    </xf>
    <xf numFmtId="0" fontId="18" fillId="0" borderId="5" xfId="14" applyFont="1" applyBorder="1" applyAlignment="1" applyProtection="1">
      <alignment vertical="top" wrapText="1"/>
    </xf>
    <xf numFmtId="0" fontId="16" fillId="0" borderId="5" xfId="15" applyFont="1" applyBorder="1" applyAlignment="1">
      <alignment wrapText="1"/>
    </xf>
    <xf numFmtId="0" fontId="16" fillId="0" borderId="5" xfId="14" applyFont="1" applyBorder="1" applyAlignment="1">
      <alignment vertical="top" wrapText="1"/>
    </xf>
    <xf numFmtId="0" fontId="18" fillId="0" borderId="5" xfId="15" applyFont="1" applyBorder="1" applyAlignment="1">
      <alignment wrapText="1"/>
    </xf>
    <xf numFmtId="0" fontId="3" fillId="0" borderId="19" xfId="15" applyFont="1" applyBorder="1" applyAlignment="1">
      <alignment wrapText="1"/>
    </xf>
    <xf numFmtId="0" fontId="3" fillId="0" borderId="5" xfId="15" applyNumberFormat="1" applyFont="1" applyBorder="1" applyAlignment="1">
      <alignment horizontal="center" vertical="top"/>
    </xf>
    <xf numFmtId="0" fontId="5" fillId="0" borderId="5" xfId="15" applyNumberFormat="1" applyFont="1" applyBorder="1" applyAlignment="1">
      <alignment horizontal="center" vertical="top"/>
    </xf>
    <xf numFmtId="0" fontId="3" fillId="0" borderId="9" xfId="15" applyNumberFormat="1" applyFont="1" applyBorder="1" applyAlignment="1">
      <alignment horizontal="center" vertical="top"/>
    </xf>
    <xf numFmtId="0" fontId="3" fillId="0" borderId="9" xfId="15" applyNumberFormat="1" applyFont="1" applyBorder="1" applyAlignment="1">
      <alignment horizontal="center" vertical="center"/>
    </xf>
    <xf numFmtId="0" fontId="3" fillId="0" borderId="5" xfId="6" applyNumberFormat="1" applyFont="1" applyBorder="1" applyAlignment="1">
      <alignment horizontal="center" vertical="top"/>
    </xf>
    <xf numFmtId="0" fontId="5" fillId="0" borderId="11" xfId="15" applyNumberFormat="1" applyFont="1" applyBorder="1" applyAlignment="1">
      <alignment horizontal="center" vertical="top"/>
    </xf>
    <xf numFmtId="0" fontId="5" fillId="0" borderId="14" xfId="15" applyNumberFormat="1" applyFont="1" applyBorder="1" applyAlignment="1">
      <alignment horizontal="center" vertical="top"/>
    </xf>
    <xf numFmtId="0" fontId="5" fillId="0" borderId="19" xfId="15" applyNumberFormat="1" applyFont="1" applyBorder="1" applyAlignment="1">
      <alignment horizontal="center" vertical="top"/>
    </xf>
    <xf numFmtId="0" fontId="3" fillId="0" borderId="19" xfId="15" applyNumberFormat="1" applyFont="1" applyBorder="1" applyAlignment="1">
      <alignment horizontal="center" vertical="top"/>
    </xf>
    <xf numFmtId="0" fontId="21" fillId="6" borderId="9" xfId="14" applyFont="1" applyFill="1" applyBorder="1" applyAlignment="1">
      <alignment vertical="top" wrapText="1"/>
    </xf>
    <xf numFmtId="49" fontId="4" fillId="6" borderId="9" xfId="14" applyNumberFormat="1" applyFont="1" applyFill="1" applyBorder="1" applyAlignment="1">
      <alignment horizontal="center" vertical="center" wrapText="1"/>
    </xf>
    <xf numFmtId="0" fontId="4" fillId="6" borderId="9" xfId="14" applyFont="1" applyFill="1" applyBorder="1" applyAlignment="1">
      <alignment vertical="center" wrapText="1"/>
    </xf>
    <xf numFmtId="0" fontId="4" fillId="6" borderId="9" xfId="14" applyFont="1" applyFill="1" applyBorder="1" applyAlignment="1">
      <alignment horizontal="center" vertical="center" wrapText="1"/>
    </xf>
    <xf numFmtId="0" fontId="5" fillId="0" borderId="5" xfId="6" applyNumberFormat="1" applyFont="1" applyBorder="1" applyAlignment="1">
      <alignment horizontal="center" vertical="top"/>
    </xf>
    <xf numFmtId="0" fontId="5" fillId="4" borderId="5" xfId="15" applyFont="1" applyFill="1" applyBorder="1" applyAlignment="1">
      <alignment wrapText="1"/>
    </xf>
    <xf numFmtId="0" fontId="5" fillId="4" borderId="5" xfId="15" applyFont="1" applyFill="1" applyBorder="1" applyAlignment="1">
      <alignment horizontal="center"/>
    </xf>
    <xf numFmtId="4" fontId="5" fillId="0" borderId="3" xfId="15" applyNumberFormat="1" applyFont="1" applyBorder="1" applyAlignment="1">
      <alignment horizontal="left"/>
    </xf>
    <xf numFmtId="0" fontId="25" fillId="0" borderId="0" xfId="15" applyFont="1"/>
    <xf numFmtId="0" fontId="25" fillId="0" borderId="0" xfId="15" applyFont="1" applyBorder="1"/>
    <xf numFmtId="4" fontId="5" fillId="0" borderId="6" xfId="15" applyNumberFormat="1" applyFont="1" applyBorder="1" applyAlignment="1">
      <alignment horizontal="left"/>
    </xf>
    <xf numFmtId="49" fontId="8" fillId="6" borderId="31" xfId="14" applyNumberFormat="1" applyFont="1" applyFill="1" applyBorder="1" applyAlignment="1">
      <alignment horizontal="center" vertical="center"/>
    </xf>
    <xf numFmtId="0" fontId="8" fillId="6" borderId="5" xfId="14" applyFont="1" applyFill="1" applyBorder="1" applyAlignment="1">
      <alignment vertical="top" wrapText="1"/>
    </xf>
    <xf numFmtId="0" fontId="8" fillId="6" borderId="5" xfId="14" applyFont="1" applyFill="1" applyBorder="1" applyAlignment="1">
      <alignment horizontal="center" vertical="top" wrapText="1"/>
    </xf>
    <xf numFmtId="168" fontId="3" fillId="0" borderId="31" xfId="15" applyNumberFormat="1" applyFont="1" applyBorder="1" applyAlignment="1">
      <alignment horizontal="center"/>
    </xf>
    <xf numFmtId="165" fontId="3" fillId="0" borderId="0" xfId="15" applyNumberFormat="1" applyFont="1" applyAlignment="1"/>
    <xf numFmtId="0" fontId="3" fillId="0" borderId="0" xfId="15" applyFont="1" applyAlignment="1"/>
    <xf numFmtId="0" fontId="3" fillId="0" borderId="0" xfId="15" applyFont="1" applyBorder="1" applyAlignment="1"/>
    <xf numFmtId="169" fontId="3" fillId="0" borderId="3" xfId="15" applyNumberFormat="1" applyFont="1" applyFill="1" applyBorder="1" applyAlignment="1">
      <alignment horizontal="right" vertical="top"/>
    </xf>
    <xf numFmtId="4" fontId="3" fillId="0" borderId="3" xfId="15" applyNumberFormat="1" applyFont="1" applyFill="1" applyBorder="1" applyAlignment="1">
      <alignment horizontal="right" vertical="top"/>
    </xf>
    <xf numFmtId="0" fontId="5" fillId="0" borderId="0" xfId="15" applyFont="1" applyBorder="1" applyAlignment="1">
      <alignment horizontal="center" vertical="top" wrapText="1"/>
    </xf>
    <xf numFmtId="0" fontId="5" fillId="0" borderId="0" xfId="15" applyFont="1" applyAlignment="1">
      <alignment horizontal="center" vertical="top" wrapText="1"/>
    </xf>
    <xf numFmtId="0" fontId="5" fillId="0" borderId="0" xfId="15" applyFont="1" applyAlignment="1">
      <alignment horizontal="center"/>
    </xf>
    <xf numFmtId="4" fontId="3" fillId="0" borderId="32" xfId="15" applyNumberFormat="1" applyFont="1" applyBorder="1" applyAlignment="1">
      <alignment horizontal="left"/>
    </xf>
    <xf numFmtId="2" fontId="39" fillId="0" borderId="3" xfId="14" applyNumberFormat="1" applyFont="1" applyFill="1" applyBorder="1" applyAlignment="1" applyProtection="1">
      <alignment horizontal="center" vertical="center" wrapText="1"/>
      <protection locked="0"/>
    </xf>
    <xf numFmtId="169" fontId="3" fillId="8" borderId="3" xfId="15" applyNumberFormat="1" applyFont="1" applyFill="1" applyBorder="1" applyAlignment="1">
      <alignment horizontal="center"/>
    </xf>
    <xf numFmtId="169" fontId="13" fillId="8" borderId="3" xfId="15" applyNumberFormat="1" applyFont="1" applyFill="1" applyBorder="1" applyAlignment="1">
      <alignment horizontal="center"/>
    </xf>
    <xf numFmtId="10" fontId="3" fillId="0" borderId="3" xfId="15" applyNumberFormat="1" applyFont="1" applyFill="1" applyBorder="1" applyAlignment="1">
      <alignment horizontal="right"/>
    </xf>
    <xf numFmtId="10" fontId="13" fillId="0" borderId="3" xfId="15" applyNumberFormat="1" applyFont="1" applyFill="1" applyBorder="1" applyAlignment="1">
      <alignment horizontal="right"/>
    </xf>
    <xf numFmtId="10" fontId="10" fillId="0" borderId="3" xfId="15" applyNumberFormat="1" applyFont="1" applyFill="1" applyBorder="1" applyAlignment="1">
      <alignment horizontal="right"/>
    </xf>
    <xf numFmtId="0" fontId="3" fillId="0" borderId="5" xfId="15" applyFont="1" applyFill="1" applyBorder="1" applyAlignment="1">
      <alignment wrapText="1"/>
    </xf>
    <xf numFmtId="0" fontId="3" fillId="0" borderId="5" xfId="15" applyFont="1" applyFill="1" applyBorder="1" applyAlignment="1">
      <alignment horizontal="center"/>
    </xf>
    <xf numFmtId="2" fontId="39" fillId="0" borderId="3" xfId="14" applyNumberFormat="1" applyFont="1" applyFill="1" applyBorder="1" applyAlignment="1" applyProtection="1">
      <alignment horizontal="center" vertical="center" wrapText="1"/>
    </xf>
    <xf numFmtId="4" fontId="13" fillId="8" borderId="34" xfId="15" applyNumberFormat="1" applyFont="1" applyFill="1" applyBorder="1" applyAlignment="1">
      <alignment horizontal="center"/>
    </xf>
    <xf numFmtId="4" fontId="3" fillId="8" borderId="7" xfId="15" applyNumberFormat="1" applyFont="1" applyFill="1" applyBorder="1" applyAlignment="1">
      <alignment horizontal="center"/>
    </xf>
    <xf numFmtId="4" fontId="21" fillId="8" borderId="7" xfId="15" applyNumberFormat="1" applyFont="1" applyFill="1" applyBorder="1" applyAlignment="1">
      <alignment horizontal="center"/>
    </xf>
    <xf numFmtId="4" fontId="3" fillId="8" borderId="22" xfId="15" applyNumberFormat="1" applyFont="1" applyFill="1" applyBorder="1" applyAlignment="1">
      <alignment horizontal="center"/>
    </xf>
    <xf numFmtId="4" fontId="3" fillId="8" borderId="3" xfId="15" applyNumberFormat="1" applyFont="1" applyFill="1" applyBorder="1" applyAlignment="1">
      <alignment horizontal="center"/>
    </xf>
    <xf numFmtId="4" fontId="13" fillId="8" borderId="22" xfId="15" applyNumberFormat="1" applyFont="1" applyFill="1" applyBorder="1" applyAlignment="1">
      <alignment horizontal="center"/>
    </xf>
    <xf numFmtId="4" fontId="21" fillId="8" borderId="3" xfId="15" applyNumberFormat="1" applyFont="1" applyFill="1" applyBorder="1" applyAlignment="1">
      <alignment horizontal="center"/>
    </xf>
    <xf numFmtId="169" fontId="13" fillId="8" borderId="22" xfId="15" applyNumberFormat="1" applyFont="1" applyFill="1" applyBorder="1" applyAlignment="1">
      <alignment horizontal="center"/>
    </xf>
    <xf numFmtId="165" fontId="5" fillId="8" borderId="3" xfId="15" applyNumberFormat="1" applyFont="1" applyFill="1" applyBorder="1" applyAlignment="1">
      <alignment horizontal="center"/>
    </xf>
    <xf numFmtId="169" fontId="5" fillId="8" borderId="3" xfId="15" applyNumberFormat="1" applyFont="1" applyFill="1" applyBorder="1" applyAlignment="1">
      <alignment horizontal="center"/>
    </xf>
    <xf numFmtId="169" fontId="5" fillId="8" borderId="6" xfId="15" applyNumberFormat="1" applyFont="1" applyFill="1" applyBorder="1" applyAlignment="1">
      <alignment horizontal="center"/>
    </xf>
    <xf numFmtId="169" fontId="5" fillId="8" borderId="35" xfId="15" applyNumberFormat="1" applyFont="1" applyFill="1" applyBorder="1" applyAlignment="1">
      <alignment horizontal="center"/>
    </xf>
    <xf numFmtId="169" fontId="5" fillId="8" borderId="4" xfId="15" applyNumberFormat="1" applyFont="1" applyFill="1" applyBorder="1" applyAlignment="1">
      <alignment horizontal="center"/>
    </xf>
    <xf numFmtId="169" fontId="5" fillId="8" borderId="34" xfId="15" applyNumberFormat="1" applyFont="1" applyFill="1" applyBorder="1" applyAlignment="1">
      <alignment horizontal="center"/>
    </xf>
    <xf numFmtId="4" fontId="3" fillId="0" borderId="22" xfId="15" applyNumberFormat="1" applyFont="1" applyFill="1" applyBorder="1" applyAlignment="1">
      <alignment horizontal="left"/>
    </xf>
    <xf numFmtId="4" fontId="21" fillId="0" borderId="3" xfId="15" applyNumberFormat="1" applyFont="1" applyFill="1" applyBorder="1" applyAlignment="1">
      <alignment horizontal="left"/>
    </xf>
    <xf numFmtId="4" fontId="3" fillId="0" borderId="3" xfId="15" applyNumberFormat="1" applyFont="1" applyFill="1" applyBorder="1" applyAlignment="1">
      <alignment horizontal="right"/>
    </xf>
    <xf numFmtId="4" fontId="3" fillId="0" borderId="35" xfId="15" applyNumberFormat="1" applyFont="1" applyFill="1" applyBorder="1" applyAlignment="1">
      <alignment horizontal="left"/>
    </xf>
    <xf numFmtId="4" fontId="3" fillId="0" borderId="36" xfId="15" applyNumberFormat="1" applyFont="1" applyFill="1" applyBorder="1" applyAlignment="1">
      <alignment horizontal="left"/>
    </xf>
    <xf numFmtId="4" fontId="3" fillId="0" borderId="32" xfId="15" applyNumberFormat="1" applyFont="1" applyFill="1" applyBorder="1" applyAlignment="1">
      <alignment horizontal="left"/>
    </xf>
    <xf numFmtId="169" fontId="5" fillId="8" borderId="36" xfId="15" applyNumberFormat="1" applyFont="1" applyFill="1" applyBorder="1" applyAlignment="1">
      <alignment horizontal="center"/>
    </xf>
    <xf numFmtId="169" fontId="5" fillId="8" borderId="32" xfId="15" applyNumberFormat="1" applyFont="1" applyFill="1" applyBorder="1" applyAlignment="1">
      <alignment horizontal="center"/>
    </xf>
    <xf numFmtId="4" fontId="13" fillId="8" borderId="32" xfId="15" applyNumberFormat="1" applyFont="1" applyFill="1" applyBorder="1" applyAlignment="1">
      <alignment horizontal="center"/>
    </xf>
    <xf numFmtId="169" fontId="3" fillId="8" borderId="37" xfId="15" applyNumberFormat="1" applyFont="1" applyFill="1" applyBorder="1" applyAlignment="1">
      <alignment horizontal="center"/>
    </xf>
    <xf numFmtId="169" fontId="3" fillId="0" borderId="38" xfId="15" applyNumberFormat="1" applyFont="1" applyFill="1" applyBorder="1" applyAlignment="1">
      <alignment horizontal="right" vertical="top"/>
    </xf>
    <xf numFmtId="4" fontId="3" fillId="0" borderId="38" xfId="15" applyNumberFormat="1" applyFont="1" applyFill="1" applyBorder="1" applyAlignment="1">
      <alignment horizontal="right" vertical="top"/>
    </xf>
    <xf numFmtId="10" fontId="3" fillId="0" borderId="38" xfId="15" applyNumberFormat="1" applyFont="1" applyFill="1" applyBorder="1" applyAlignment="1">
      <alignment horizontal="right"/>
    </xf>
    <xf numFmtId="169" fontId="13" fillId="8" borderId="37" xfId="15" applyNumberFormat="1" applyFont="1" applyFill="1" applyBorder="1" applyAlignment="1">
      <alignment horizontal="center"/>
    </xf>
    <xf numFmtId="10" fontId="13" fillId="0" borderId="38" xfId="15" applyNumberFormat="1" applyFont="1" applyFill="1" applyBorder="1" applyAlignment="1">
      <alignment horizontal="right"/>
    </xf>
    <xf numFmtId="10" fontId="10" fillId="0" borderId="38" xfId="15" applyNumberFormat="1" applyFont="1" applyFill="1" applyBorder="1" applyAlignment="1">
      <alignment horizontal="right"/>
    </xf>
    <xf numFmtId="169" fontId="3" fillId="0" borderId="37" xfId="15" applyNumberFormat="1" applyFont="1" applyFill="1" applyBorder="1" applyAlignment="1">
      <alignment horizontal="center"/>
    </xf>
    <xf numFmtId="169" fontId="3" fillId="0" borderId="38" xfId="15" applyNumberFormat="1" applyFont="1" applyFill="1" applyBorder="1" applyAlignment="1">
      <alignment horizontal="center"/>
    </xf>
    <xf numFmtId="169" fontId="3" fillId="0" borderId="38" xfId="15" applyNumberFormat="1" applyFont="1" applyFill="1" applyBorder="1" applyAlignment="1">
      <alignment horizontal="right"/>
    </xf>
    <xf numFmtId="4" fontId="3" fillId="0" borderId="23" xfId="15" applyNumberFormat="1" applyFont="1" applyBorder="1" applyAlignment="1">
      <alignment horizontal="left"/>
    </xf>
    <xf numFmtId="4" fontId="3" fillId="8" borderId="4" xfId="15" applyNumberFormat="1" applyFont="1" applyFill="1" applyBorder="1" applyAlignment="1">
      <alignment horizontal="center"/>
    </xf>
    <xf numFmtId="4" fontId="3" fillId="0" borderId="36" xfId="15" applyNumberFormat="1" applyFont="1" applyBorder="1" applyAlignment="1">
      <alignment horizontal="left"/>
    </xf>
    <xf numFmtId="4" fontId="3" fillId="0" borderId="39" xfId="15" applyNumberFormat="1" applyFont="1" applyBorder="1" applyAlignment="1">
      <alignment horizontal="left"/>
    </xf>
    <xf numFmtId="4" fontId="21" fillId="0" borderId="38" xfId="15" applyNumberFormat="1" applyFont="1" applyBorder="1" applyAlignment="1">
      <alignment horizontal="left"/>
    </xf>
    <xf numFmtId="4" fontId="3" fillId="8" borderId="41" xfId="15" applyNumberFormat="1" applyFont="1" applyFill="1" applyBorder="1" applyAlignment="1">
      <alignment horizontal="center"/>
    </xf>
    <xf numFmtId="4" fontId="3" fillId="0" borderId="42" xfId="15" applyNumberFormat="1" applyFont="1" applyBorder="1" applyAlignment="1">
      <alignment horizontal="left"/>
    </xf>
    <xf numFmtId="4" fontId="3" fillId="8" borderId="37" xfId="15" applyNumberFormat="1" applyFont="1" applyFill="1" applyBorder="1" applyAlignment="1">
      <alignment horizontal="center"/>
    </xf>
    <xf numFmtId="4" fontId="3" fillId="0" borderId="43" xfId="15" applyNumberFormat="1" applyFont="1" applyBorder="1" applyAlignment="1">
      <alignment horizontal="left"/>
    </xf>
    <xf numFmtId="4" fontId="3" fillId="0" borderId="38" xfId="15" applyNumberFormat="1" applyFont="1" applyBorder="1" applyAlignment="1">
      <alignment horizontal="left"/>
    </xf>
    <xf numFmtId="4" fontId="13" fillId="8" borderId="41" xfId="15" applyNumberFormat="1" applyFont="1" applyFill="1" applyBorder="1" applyAlignment="1">
      <alignment horizontal="center"/>
    </xf>
    <xf numFmtId="4" fontId="3" fillId="0" borderId="42" xfId="15" applyNumberFormat="1" applyFont="1" applyFill="1" applyBorder="1" applyAlignment="1">
      <alignment horizontal="left"/>
    </xf>
    <xf numFmtId="4" fontId="3" fillId="8" borderId="40" xfId="15" applyNumberFormat="1" applyFont="1" applyFill="1" applyBorder="1" applyAlignment="1">
      <alignment horizontal="center"/>
    </xf>
    <xf numFmtId="4" fontId="3" fillId="0" borderId="43" xfId="15" applyNumberFormat="1" applyFont="1" applyFill="1" applyBorder="1" applyAlignment="1">
      <alignment horizontal="left"/>
    </xf>
    <xf numFmtId="4" fontId="21" fillId="0" borderId="38" xfId="15" applyNumberFormat="1" applyFont="1" applyFill="1" applyBorder="1" applyAlignment="1">
      <alignment horizontal="left"/>
    </xf>
    <xf numFmtId="4" fontId="3" fillId="0" borderId="38" xfId="15" applyNumberFormat="1" applyFont="1" applyFill="1" applyBorder="1" applyAlignment="1">
      <alignment horizontal="left"/>
    </xf>
    <xf numFmtId="4" fontId="3" fillId="0" borderId="38" xfId="15" applyNumberFormat="1" applyFont="1" applyFill="1" applyBorder="1" applyAlignment="1">
      <alignment horizontal="right"/>
    </xf>
    <xf numFmtId="169" fontId="13" fillId="8" borderId="41" xfId="15" applyNumberFormat="1" applyFont="1" applyFill="1" applyBorder="1" applyAlignment="1">
      <alignment horizontal="center"/>
    </xf>
    <xf numFmtId="4" fontId="3" fillId="0" borderId="43" xfId="15" applyNumberFormat="1" applyFont="1" applyFill="1" applyBorder="1" applyAlignment="1">
      <alignment horizontal="right"/>
    </xf>
    <xf numFmtId="4" fontId="21" fillId="0" borderId="38" xfId="15" applyNumberFormat="1" applyFont="1" applyFill="1" applyBorder="1" applyAlignment="1">
      <alignment horizontal="center"/>
    </xf>
    <xf numFmtId="165" fontId="4" fillId="8" borderId="40" xfId="0" applyNumberFormat="1" applyFont="1" applyFill="1" applyBorder="1" applyAlignment="1">
      <alignment horizontal="center" vertical="center" wrapText="1"/>
    </xf>
    <xf numFmtId="4" fontId="3" fillId="0" borderId="43" xfId="15" applyNumberFormat="1" applyFont="1" applyBorder="1" applyAlignment="1">
      <alignment horizontal="left" vertical="center"/>
    </xf>
    <xf numFmtId="165" fontId="4" fillId="8" borderId="37" xfId="0" applyNumberFormat="1" applyFont="1" applyFill="1" applyBorder="1" applyAlignment="1">
      <alignment horizontal="center" vertical="center" wrapText="1"/>
    </xf>
    <xf numFmtId="165" fontId="5" fillId="8" borderId="37" xfId="15" applyNumberFormat="1" applyFont="1" applyFill="1" applyBorder="1" applyAlignment="1">
      <alignment horizontal="center"/>
    </xf>
    <xf numFmtId="169" fontId="5" fillId="8" borderId="37" xfId="15" applyNumberFormat="1" applyFont="1" applyFill="1" applyBorder="1" applyAlignment="1">
      <alignment horizontal="center"/>
    </xf>
    <xf numFmtId="4" fontId="5" fillId="0" borderId="38" xfId="15" applyNumberFormat="1" applyFont="1" applyBorder="1" applyAlignment="1">
      <alignment horizontal="left"/>
    </xf>
    <xf numFmtId="169" fontId="5" fillId="8" borderId="44" xfId="15" applyNumberFormat="1" applyFont="1" applyFill="1" applyBorder="1" applyAlignment="1">
      <alignment horizontal="center"/>
    </xf>
    <xf numFmtId="4" fontId="5" fillId="0" borderId="45" xfId="15" applyNumberFormat="1" applyFont="1" applyBorder="1" applyAlignment="1">
      <alignment horizontal="left"/>
    </xf>
    <xf numFmtId="165" fontId="3" fillId="8" borderId="44" xfId="0" applyNumberFormat="1" applyFont="1" applyFill="1" applyBorder="1" applyAlignment="1">
      <alignment horizontal="center" wrapText="1"/>
    </xf>
    <xf numFmtId="4" fontId="3" fillId="0" borderId="45" xfId="15" applyNumberFormat="1" applyFont="1" applyBorder="1" applyAlignment="1">
      <alignment horizontal="left"/>
    </xf>
    <xf numFmtId="169" fontId="5" fillId="8" borderId="46" xfId="15" applyNumberFormat="1" applyFont="1" applyFill="1" applyBorder="1" applyAlignment="1">
      <alignment horizontal="center"/>
    </xf>
    <xf numFmtId="4" fontId="3" fillId="0" borderId="39" xfId="15" applyNumberFormat="1" applyFont="1" applyFill="1" applyBorder="1" applyAlignment="1">
      <alignment horizontal="left"/>
    </xf>
    <xf numFmtId="169" fontId="3" fillId="8" borderId="40" xfId="15" applyNumberFormat="1" applyFont="1" applyFill="1" applyBorder="1" applyAlignment="1">
      <alignment horizontal="center"/>
    </xf>
    <xf numFmtId="2" fontId="5" fillId="8" borderId="34" xfId="15" applyNumberFormat="1" applyFont="1" applyFill="1" applyBorder="1" applyAlignment="1">
      <alignment horizontal="center"/>
    </xf>
    <xf numFmtId="170" fontId="3" fillId="0" borderId="32" xfId="15" applyNumberFormat="1" applyFont="1" applyFill="1" applyBorder="1" applyAlignment="1">
      <alignment horizontal="center"/>
    </xf>
    <xf numFmtId="2" fontId="5" fillId="8" borderId="32" xfId="15" applyNumberFormat="1" applyFont="1" applyFill="1" applyBorder="1" applyAlignment="1">
      <alignment horizontal="center"/>
    </xf>
    <xf numFmtId="170" fontId="3" fillId="0" borderId="23" xfId="15" applyNumberFormat="1" applyFont="1" applyFill="1" applyBorder="1" applyAlignment="1">
      <alignment horizontal="center"/>
    </xf>
    <xf numFmtId="169" fontId="3" fillId="0" borderId="7" xfId="15" applyNumberFormat="1" applyFont="1" applyFill="1" applyBorder="1" applyAlignment="1">
      <alignment horizontal="right" vertical="top"/>
    </xf>
    <xf numFmtId="169" fontId="3" fillId="0" borderId="43" xfId="15" applyNumberFormat="1" applyFont="1" applyFill="1" applyBorder="1" applyAlignment="1">
      <alignment horizontal="right" vertical="top"/>
    </xf>
    <xf numFmtId="0" fontId="12" fillId="0" borderId="9" xfId="15" applyFont="1" applyBorder="1" applyAlignment="1">
      <alignment wrapText="1"/>
    </xf>
    <xf numFmtId="0" fontId="3" fillId="0" borderId="9" xfId="15" applyFont="1" applyBorder="1" applyAlignment="1">
      <alignment horizontal="center"/>
    </xf>
    <xf numFmtId="0" fontId="5" fillId="0" borderId="11" xfId="15" applyNumberFormat="1" applyFont="1" applyBorder="1" applyAlignment="1">
      <alignment horizontal="center" vertical="top" wrapText="1"/>
    </xf>
    <xf numFmtId="0" fontId="5" fillId="0" borderId="11" xfId="15" applyFont="1" applyBorder="1" applyAlignment="1">
      <alignment horizontal="center" vertical="center" wrapText="1"/>
    </xf>
    <xf numFmtId="0" fontId="5" fillId="0" borderId="35" xfId="15" applyFont="1" applyFill="1" applyBorder="1" applyAlignment="1">
      <alignment horizontal="center" vertical="top" wrapText="1"/>
    </xf>
    <xf numFmtId="0" fontId="5" fillId="0" borderId="24" xfId="15" applyFont="1" applyFill="1" applyBorder="1" applyAlignment="1">
      <alignment horizontal="center" vertical="top" wrapText="1"/>
    </xf>
    <xf numFmtId="0" fontId="5" fillId="8" borderId="46" xfId="15" applyFont="1" applyFill="1" applyBorder="1" applyAlignment="1">
      <alignment horizontal="center" vertical="center" wrapText="1"/>
    </xf>
    <xf numFmtId="0" fontId="5" fillId="8" borderId="35" xfId="15" applyFont="1" applyFill="1" applyBorder="1" applyAlignment="1">
      <alignment horizontal="center" vertical="center" wrapText="1"/>
    </xf>
    <xf numFmtId="0" fontId="5" fillId="8" borderId="47" xfId="15" applyFont="1" applyFill="1" applyBorder="1" applyAlignment="1">
      <alignment horizontal="center" vertical="top" wrapText="1"/>
    </xf>
    <xf numFmtId="0" fontId="5" fillId="8" borderId="48" xfId="15" applyFont="1" applyFill="1" applyBorder="1" applyAlignment="1">
      <alignment horizontal="center" vertical="top" wrapText="1"/>
    </xf>
    <xf numFmtId="0" fontId="5" fillId="8" borderId="49" xfId="15" applyFont="1" applyFill="1" applyBorder="1" applyAlignment="1">
      <alignment horizontal="center" vertical="top" wrapText="1"/>
    </xf>
    <xf numFmtId="10" fontId="10" fillId="0" borderId="8" xfId="15" applyNumberFormat="1" applyFont="1" applyFill="1" applyBorder="1" applyAlignment="1">
      <alignment horizontal="right"/>
    </xf>
    <xf numFmtId="169" fontId="3" fillId="0" borderId="8" xfId="15" applyNumberFormat="1" applyFont="1" applyFill="1" applyBorder="1" applyAlignment="1">
      <alignment horizontal="center"/>
    </xf>
    <xf numFmtId="169" fontId="3" fillId="0" borderId="8" xfId="15" applyNumberFormat="1" applyFont="1" applyFill="1" applyBorder="1" applyAlignment="1">
      <alignment horizontal="right"/>
    </xf>
    <xf numFmtId="4" fontId="3" fillId="0" borderId="50" xfId="15" applyNumberFormat="1" applyFont="1" applyBorder="1" applyAlignment="1">
      <alignment horizontal="left"/>
    </xf>
    <xf numFmtId="4" fontId="3" fillId="0" borderId="51" xfId="15" applyNumberFormat="1" applyFont="1" applyBorder="1" applyAlignment="1">
      <alignment horizontal="left"/>
    </xf>
    <xf numFmtId="4" fontId="21" fillId="0" borderId="8" xfId="15" applyNumberFormat="1" applyFont="1" applyBorder="1" applyAlignment="1">
      <alignment horizontal="left"/>
    </xf>
    <xf numFmtId="4" fontId="3" fillId="0" borderId="52" xfId="15" applyNumberFormat="1" applyFont="1" applyBorder="1" applyAlignment="1">
      <alignment horizontal="left"/>
    </xf>
    <xf numFmtId="4" fontId="3" fillId="0" borderId="33" xfId="15" applyNumberFormat="1" applyFont="1" applyBorder="1" applyAlignment="1">
      <alignment horizontal="left"/>
    </xf>
    <xf numFmtId="4" fontId="3" fillId="0" borderId="8" xfId="15" applyNumberFormat="1" applyFont="1" applyBorder="1" applyAlignment="1">
      <alignment horizontal="left"/>
    </xf>
    <xf numFmtId="4" fontId="3" fillId="0" borderId="52" xfId="15" applyNumberFormat="1" applyFont="1" applyFill="1" applyBorder="1" applyAlignment="1">
      <alignment horizontal="left"/>
    </xf>
    <xf numFmtId="4" fontId="3" fillId="0" borderId="33" xfId="15" applyNumberFormat="1" applyFont="1" applyFill="1" applyBorder="1" applyAlignment="1">
      <alignment horizontal="left"/>
    </xf>
    <xf numFmtId="4" fontId="21" fillId="0" borderId="8" xfId="15" applyNumberFormat="1" applyFont="1" applyFill="1" applyBorder="1" applyAlignment="1">
      <alignment horizontal="left"/>
    </xf>
    <xf numFmtId="4" fontId="3" fillId="0" borderId="8" xfId="15" applyNumberFormat="1" applyFont="1" applyFill="1" applyBorder="1" applyAlignment="1">
      <alignment horizontal="left"/>
    </xf>
    <xf numFmtId="4" fontId="3" fillId="0" borderId="8" xfId="15" applyNumberFormat="1" applyFont="1" applyFill="1" applyBorder="1" applyAlignment="1">
      <alignment horizontal="right"/>
    </xf>
    <xf numFmtId="4" fontId="3" fillId="0" borderId="33" xfId="15" applyNumberFormat="1" applyFont="1" applyFill="1" applyBorder="1" applyAlignment="1">
      <alignment horizontal="right"/>
    </xf>
    <xf numFmtId="4" fontId="21" fillId="0" borderId="8" xfId="15" applyNumberFormat="1" applyFont="1" applyFill="1" applyBorder="1" applyAlignment="1">
      <alignment horizontal="center"/>
    </xf>
    <xf numFmtId="4" fontId="3" fillId="0" borderId="33" xfId="15" applyNumberFormat="1" applyFont="1" applyBorder="1" applyAlignment="1">
      <alignment horizontal="left" vertical="center"/>
    </xf>
    <xf numFmtId="4" fontId="5" fillId="0" borderId="8" xfId="15" applyNumberFormat="1" applyFont="1" applyBorder="1" applyAlignment="1">
      <alignment horizontal="left"/>
    </xf>
    <xf numFmtId="4" fontId="5" fillId="0" borderId="53" xfId="15" applyNumberFormat="1" applyFont="1" applyBorder="1" applyAlignment="1">
      <alignment horizontal="left"/>
    </xf>
    <xf numFmtId="4" fontId="3" fillId="0" borderId="53" xfId="15" applyNumberFormat="1" applyFont="1" applyBorder="1" applyAlignment="1">
      <alignment horizontal="left"/>
    </xf>
    <xf numFmtId="4" fontId="3" fillId="0" borderId="54" xfId="15" applyNumberFormat="1" applyFont="1" applyFill="1" applyBorder="1" applyAlignment="1">
      <alignment horizontal="left"/>
    </xf>
    <xf numFmtId="4" fontId="3" fillId="0" borderId="51" xfId="15" applyNumberFormat="1" applyFont="1" applyFill="1" applyBorder="1" applyAlignment="1">
      <alignment horizontal="left"/>
    </xf>
    <xf numFmtId="4" fontId="3" fillId="0" borderId="50" xfId="15" applyNumberFormat="1" applyFont="1" applyFill="1" applyBorder="1" applyAlignment="1">
      <alignment horizontal="left"/>
    </xf>
    <xf numFmtId="170" fontId="3" fillId="0" borderId="50" xfId="15" applyNumberFormat="1" applyFont="1" applyFill="1" applyBorder="1" applyAlignment="1">
      <alignment horizontal="center"/>
    </xf>
    <xf numFmtId="4" fontId="3" fillId="8" borderId="36" xfId="15" applyNumberFormat="1" applyFont="1" applyFill="1" applyBorder="1" applyAlignment="1">
      <alignment horizontal="center"/>
    </xf>
    <xf numFmtId="4" fontId="21" fillId="8" borderId="40" xfId="15" applyNumberFormat="1" applyFont="1" applyFill="1" applyBorder="1" applyAlignment="1">
      <alignment horizontal="center"/>
    </xf>
    <xf numFmtId="169" fontId="3" fillId="8" borderId="7" xfId="15" applyNumberFormat="1" applyFont="1" applyFill="1" applyBorder="1" applyAlignment="1">
      <alignment horizontal="center"/>
    </xf>
    <xf numFmtId="4" fontId="3" fillId="9" borderId="3" xfId="15" applyNumberFormat="1" applyFont="1" applyFill="1" applyBorder="1" applyAlignment="1">
      <alignment horizontal="center"/>
    </xf>
    <xf numFmtId="2" fontId="3" fillId="8" borderId="7" xfId="15" applyNumberFormat="1" applyFont="1" applyFill="1" applyBorder="1" applyAlignment="1">
      <alignment horizontal="center"/>
    </xf>
    <xf numFmtId="2" fontId="3" fillId="8" borderId="3" xfId="15" applyNumberFormat="1" applyFont="1" applyFill="1" applyBorder="1" applyAlignment="1">
      <alignment horizontal="center"/>
    </xf>
    <xf numFmtId="165" fontId="3" fillId="8" borderId="7" xfId="15" applyNumberFormat="1" applyFont="1" applyFill="1" applyBorder="1" applyAlignment="1">
      <alignment horizontal="center"/>
    </xf>
    <xf numFmtId="165" fontId="3" fillId="8" borderId="3" xfId="15" applyNumberFormat="1" applyFont="1" applyFill="1" applyBorder="1" applyAlignment="1">
      <alignment horizontal="center"/>
    </xf>
    <xf numFmtId="165" fontId="3" fillId="8" borderId="6" xfId="15" applyNumberFormat="1" applyFont="1" applyFill="1" applyBorder="1" applyAlignment="1">
      <alignment horizontal="center"/>
    </xf>
    <xf numFmtId="169" fontId="3" fillId="0" borderId="5" xfId="15" applyNumberFormat="1" applyFont="1" applyFill="1" applyBorder="1" applyAlignment="1">
      <alignment horizontal="right"/>
    </xf>
    <xf numFmtId="169" fontId="5" fillId="0" borderId="5" xfId="15" applyNumberFormat="1" applyFont="1" applyFill="1" applyBorder="1" applyAlignment="1">
      <alignment horizontal="right"/>
    </xf>
    <xf numFmtId="169" fontId="13" fillId="0" borderId="5" xfId="15" applyNumberFormat="1" applyFont="1" applyFill="1" applyBorder="1" applyAlignment="1">
      <alignment horizontal="right"/>
    </xf>
    <xf numFmtId="169" fontId="3" fillId="0" borderId="5" xfId="15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right" wrapText="1"/>
    </xf>
    <xf numFmtId="165" fontId="4" fillId="0" borderId="19" xfId="0" applyNumberFormat="1" applyFont="1" applyFill="1" applyBorder="1" applyAlignment="1">
      <alignment horizontal="center" wrapText="1"/>
    </xf>
    <xf numFmtId="165" fontId="4" fillId="0" borderId="9" xfId="0" applyNumberFormat="1" applyFont="1" applyFill="1" applyBorder="1" applyAlignment="1">
      <alignment horizontal="left" wrapText="1"/>
    </xf>
    <xf numFmtId="165" fontId="23" fillId="0" borderId="5" xfId="0" applyNumberFormat="1" applyFont="1" applyFill="1" applyBorder="1" applyAlignment="1">
      <alignment horizontal="left" wrapText="1"/>
    </xf>
    <xf numFmtId="165" fontId="4" fillId="0" borderId="30" xfId="0" applyNumberFormat="1" applyFont="1" applyFill="1" applyBorder="1" applyAlignment="1">
      <alignment horizontal="center" wrapText="1"/>
    </xf>
    <xf numFmtId="165" fontId="4" fillId="0" borderId="9" xfId="0" applyNumberFormat="1" applyFont="1" applyFill="1" applyBorder="1" applyAlignment="1">
      <alignment horizontal="center" wrapText="1"/>
    </xf>
    <xf numFmtId="165" fontId="4" fillId="0" borderId="5" xfId="0" applyNumberFormat="1" applyFont="1" applyFill="1" applyBorder="1" applyAlignment="1">
      <alignment horizontal="center" wrapText="1"/>
    </xf>
    <xf numFmtId="165" fontId="4" fillId="0" borderId="5" xfId="0" applyNumberFormat="1" applyFont="1" applyFill="1" applyBorder="1" applyAlignment="1">
      <alignment horizontal="left" wrapText="1"/>
    </xf>
    <xf numFmtId="2" fontId="4" fillId="0" borderId="9" xfId="0" applyNumberFormat="1" applyFont="1" applyFill="1" applyBorder="1" applyAlignment="1">
      <alignment horizontal="right" wrapText="1"/>
    </xf>
    <xf numFmtId="165" fontId="21" fillId="0" borderId="5" xfId="0" applyNumberFormat="1" applyFont="1" applyFill="1" applyBorder="1" applyAlignment="1">
      <alignment horizontal="left" wrapText="1"/>
    </xf>
    <xf numFmtId="165" fontId="4" fillId="0" borderId="5" xfId="0" applyNumberFormat="1" applyFont="1" applyFill="1" applyBorder="1" applyAlignment="1">
      <alignment horizontal="right" wrapText="1"/>
    </xf>
    <xf numFmtId="1" fontId="4" fillId="0" borderId="9" xfId="0" applyNumberFormat="1" applyFont="1" applyFill="1" applyBorder="1" applyAlignment="1">
      <alignment horizontal="left" wrapText="1"/>
    </xf>
    <xf numFmtId="1" fontId="4" fillId="0" borderId="5" xfId="0" applyNumberFormat="1" applyFont="1" applyFill="1" applyBorder="1" applyAlignment="1">
      <alignment horizontal="left" wrapText="1"/>
    </xf>
    <xf numFmtId="165" fontId="4" fillId="0" borderId="9" xfId="0" applyNumberFormat="1" applyFont="1" applyFill="1" applyBorder="1" applyAlignment="1">
      <alignment horizontal="right" wrapText="1"/>
    </xf>
    <xf numFmtId="4" fontId="3" fillId="0" borderId="9" xfId="15" applyNumberFormat="1" applyFont="1" applyFill="1" applyBorder="1" applyAlignment="1">
      <alignment horizontal="center" vertical="center"/>
    </xf>
    <xf numFmtId="4" fontId="3" fillId="0" borderId="5" xfId="15" applyNumberFormat="1" applyFont="1" applyFill="1" applyBorder="1" applyAlignment="1">
      <alignment horizontal="center"/>
    </xf>
    <xf numFmtId="4" fontId="5" fillId="0" borderId="5" xfId="15" applyNumberFormat="1" applyFont="1" applyFill="1" applyBorder="1" applyAlignment="1">
      <alignment horizontal="center"/>
    </xf>
    <xf numFmtId="4" fontId="5" fillId="0" borderId="31" xfId="15" applyNumberFormat="1" applyFont="1" applyFill="1" applyBorder="1" applyAlignment="1">
      <alignment horizontal="center"/>
    </xf>
    <xf numFmtId="4" fontId="3" fillId="0" borderId="31" xfId="15" applyNumberFormat="1" applyFont="1" applyFill="1" applyBorder="1" applyAlignment="1">
      <alignment horizontal="left"/>
    </xf>
    <xf numFmtId="4" fontId="3" fillId="0" borderId="11" xfId="15" applyNumberFormat="1" applyFont="1" applyFill="1" applyBorder="1" applyAlignment="1">
      <alignment horizontal="left"/>
    </xf>
    <xf numFmtId="4" fontId="3" fillId="0" borderId="14" xfId="15" applyNumberFormat="1" applyFont="1" applyFill="1" applyBorder="1" applyAlignment="1">
      <alignment horizontal="left"/>
    </xf>
    <xf numFmtId="4" fontId="3" fillId="0" borderId="19" xfId="15" applyNumberFormat="1" applyFont="1" applyFill="1" applyBorder="1" applyAlignment="1">
      <alignment horizontal="left"/>
    </xf>
    <xf numFmtId="4" fontId="3" fillId="0" borderId="9" xfId="15" applyNumberFormat="1" applyFont="1" applyFill="1" applyBorder="1" applyAlignment="1">
      <alignment horizontal="left"/>
    </xf>
    <xf numFmtId="4" fontId="3" fillId="0" borderId="5" xfId="15" applyNumberFormat="1" applyFont="1" applyFill="1" applyBorder="1" applyAlignment="1">
      <alignment horizontal="left"/>
    </xf>
    <xf numFmtId="169" fontId="3" fillId="0" borderId="9" xfId="15" applyNumberFormat="1" applyFont="1" applyFill="1" applyBorder="1" applyAlignment="1">
      <alignment horizontal="right"/>
    </xf>
    <xf numFmtId="0" fontId="20" fillId="0" borderId="11" xfId="15" applyFont="1" applyFill="1" applyBorder="1" applyAlignment="1">
      <alignment horizontal="center" vertical="center" wrapText="1"/>
    </xf>
    <xf numFmtId="0" fontId="3" fillId="0" borderId="0" xfId="15" applyFont="1" applyFill="1" applyAlignment="1"/>
    <xf numFmtId="0" fontId="3" fillId="0" borderId="0" xfId="15" applyFont="1" applyFill="1" applyAlignment="1">
      <alignment horizontal="left"/>
    </xf>
    <xf numFmtId="4" fontId="21" fillId="8" borderId="37" xfId="15" applyNumberFormat="1" applyFont="1" applyFill="1" applyBorder="1" applyAlignment="1">
      <alignment horizontal="center"/>
    </xf>
    <xf numFmtId="4" fontId="13" fillId="8" borderId="3" xfId="15" applyNumberFormat="1" applyFont="1" applyFill="1" applyBorder="1" applyAlignment="1">
      <alignment horizontal="center"/>
    </xf>
    <xf numFmtId="2" fontId="0" fillId="8" borderId="3" xfId="0" applyNumberFormat="1" applyFill="1" applyBorder="1"/>
    <xf numFmtId="0" fontId="15" fillId="8" borderId="3" xfId="0" applyFont="1" applyFill="1" applyBorder="1" applyAlignment="1">
      <alignment horizontal="center"/>
    </xf>
    <xf numFmtId="0" fontId="0" fillId="8" borderId="3" xfId="0" applyFill="1" applyBorder="1"/>
    <xf numFmtId="165" fontId="0" fillId="8" borderId="3" xfId="0" applyNumberFormat="1" applyFill="1" applyBorder="1"/>
    <xf numFmtId="0" fontId="0" fillId="8" borderId="3" xfId="0" applyFill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0" fontId="15" fillId="0" borderId="0" xfId="0" applyFont="1" applyAlignment="1">
      <alignment horizontal="right"/>
    </xf>
    <xf numFmtId="2" fontId="39" fillId="0" borderId="37" xfId="14" applyNumberFormat="1" applyFont="1" applyFill="1" applyBorder="1" applyAlignment="1" applyProtection="1">
      <alignment horizontal="center" vertical="center" wrapText="1"/>
      <protection locked="0"/>
    </xf>
    <xf numFmtId="165" fontId="3" fillId="8" borderId="40" xfId="15" applyNumberFormat="1" applyFont="1" applyFill="1" applyBorder="1" applyAlignment="1">
      <alignment horizontal="center"/>
    </xf>
    <xf numFmtId="0" fontId="40" fillId="0" borderId="0" xfId="0" applyFont="1"/>
    <xf numFmtId="0" fontId="0" fillId="0" borderId="3" xfId="0" applyBorder="1"/>
    <xf numFmtId="2" fontId="0" fillId="0" borderId="3" xfId="0" applyNumberFormat="1" applyBorder="1"/>
    <xf numFmtId="0" fontId="5" fillId="0" borderId="49" xfId="15" applyFont="1" applyFill="1" applyBorder="1" applyAlignment="1">
      <alignment horizontal="center" vertical="top" wrapText="1"/>
    </xf>
    <xf numFmtId="2" fontId="41" fillId="8" borderId="3" xfId="0" applyNumberFormat="1" applyFont="1" applyFill="1" applyBorder="1"/>
    <xf numFmtId="2" fontId="0" fillId="0" borderId="0" xfId="0" applyNumberFormat="1"/>
    <xf numFmtId="10" fontId="0" fillId="0" borderId="0" xfId="0" applyNumberFormat="1"/>
    <xf numFmtId="49" fontId="0" fillId="0" borderId="0" xfId="0" applyNumberFormat="1"/>
    <xf numFmtId="169" fontId="3" fillId="0" borderId="17" xfId="15" applyNumberFormat="1" applyFont="1" applyFill="1" applyBorder="1" applyAlignment="1">
      <alignment horizontal="right"/>
    </xf>
    <xf numFmtId="169" fontId="3" fillId="0" borderId="16" xfId="15" applyNumberFormat="1" applyFont="1" applyFill="1" applyBorder="1" applyAlignment="1">
      <alignment horizontal="right"/>
    </xf>
    <xf numFmtId="4" fontId="13" fillId="8" borderId="37" xfId="15" applyNumberFormat="1" applyFont="1" applyFill="1" applyBorder="1" applyAlignment="1">
      <alignment horizontal="center"/>
    </xf>
    <xf numFmtId="4" fontId="13" fillId="0" borderId="3" xfId="15" applyNumberFormat="1" applyFont="1" applyFill="1" applyBorder="1" applyAlignment="1">
      <alignment horizontal="left"/>
    </xf>
    <xf numFmtId="49" fontId="40" fillId="0" borderId="0" xfId="0" applyNumberFormat="1" applyFont="1"/>
    <xf numFmtId="0" fontId="0" fillId="8" borderId="3" xfId="0" applyFont="1" applyFill="1" applyBorder="1" applyAlignment="1">
      <alignment horizontal="left" wrapText="1"/>
    </xf>
    <xf numFmtId="0" fontId="15" fillId="7" borderId="3" xfId="0" applyFont="1" applyFill="1" applyBorder="1" applyAlignment="1">
      <alignment horizontal="center"/>
    </xf>
    <xf numFmtId="2" fontId="0" fillId="8" borderId="3" xfId="0" applyNumberFormat="1" applyFont="1" applyFill="1" applyBorder="1" applyAlignment="1">
      <alignment horizontal="right"/>
    </xf>
    <xf numFmtId="2" fontId="0" fillId="7" borderId="3" xfId="0" applyNumberFormat="1" applyFill="1" applyBorder="1"/>
    <xf numFmtId="0" fontId="42" fillId="8" borderId="0" xfId="0" applyFont="1" applyFill="1" applyBorder="1"/>
    <xf numFmtId="0" fontId="15" fillId="8" borderId="3" xfId="0" applyFont="1" applyFill="1" applyBorder="1" applyAlignment="1">
      <alignment wrapText="1"/>
    </xf>
    <xf numFmtId="0" fontId="43" fillId="0" borderId="0" xfId="0" applyFont="1"/>
    <xf numFmtId="0" fontId="5" fillId="8" borderId="60" xfId="15" applyFont="1" applyFill="1" applyBorder="1" applyAlignment="1">
      <alignment horizontal="center" vertical="top" wrapText="1"/>
    </xf>
    <xf numFmtId="169" fontId="3" fillId="0" borderId="33" xfId="15" applyNumberFormat="1" applyFont="1" applyFill="1" applyBorder="1" applyAlignment="1">
      <alignment horizontal="right" vertical="top"/>
    </xf>
    <xf numFmtId="4" fontId="3" fillId="0" borderId="8" xfId="15" applyNumberFormat="1" applyFont="1" applyFill="1" applyBorder="1" applyAlignment="1">
      <alignment horizontal="right" vertical="top"/>
    </xf>
    <xf numFmtId="169" fontId="3" fillId="0" borderId="8" xfId="15" applyNumberFormat="1" applyFont="1" applyFill="1" applyBorder="1" applyAlignment="1">
      <alignment horizontal="right" vertical="top"/>
    </xf>
    <xf numFmtId="10" fontId="3" fillId="0" borderId="8" xfId="15" applyNumberFormat="1" applyFont="1" applyFill="1" applyBorder="1" applyAlignment="1">
      <alignment horizontal="right"/>
    </xf>
    <xf numFmtId="169" fontId="13" fillId="8" borderId="3" xfId="15" applyNumberFormat="1" applyFont="1" applyFill="1" applyBorder="1" applyAlignment="1">
      <alignment horizontal="right"/>
    </xf>
    <xf numFmtId="0" fontId="3" fillId="8" borderId="6" xfId="15" applyFont="1" applyFill="1" applyBorder="1" applyAlignment="1">
      <alignment horizontal="center"/>
    </xf>
    <xf numFmtId="0" fontId="21" fillId="8" borderId="14" xfId="15" applyFont="1" applyFill="1" applyBorder="1" applyAlignment="1">
      <alignment wrapText="1"/>
    </xf>
    <xf numFmtId="0" fontId="21" fillId="8" borderId="31" xfId="15" applyFont="1" applyFill="1" applyBorder="1" applyAlignment="1">
      <alignment wrapText="1"/>
    </xf>
    <xf numFmtId="0" fontId="21" fillId="8" borderId="5" xfId="15" applyFont="1" applyFill="1" applyBorder="1" applyAlignment="1">
      <alignment wrapText="1"/>
    </xf>
    <xf numFmtId="0" fontId="21" fillId="8" borderId="9" xfId="15" applyFont="1" applyFill="1" applyBorder="1" applyAlignment="1">
      <alignment horizontal="center"/>
    </xf>
    <xf numFmtId="0" fontId="21" fillId="8" borderId="5" xfId="15" applyFont="1" applyFill="1" applyBorder="1" applyAlignment="1">
      <alignment horizontal="center"/>
    </xf>
    <xf numFmtId="165" fontId="0" fillId="8" borderId="3" xfId="0" applyNumberFormat="1" applyFill="1" applyBorder="1" applyAlignment="1">
      <alignment wrapText="1"/>
    </xf>
    <xf numFmtId="170" fontId="13" fillId="0" borderId="3" xfId="15" applyNumberFormat="1" applyFont="1" applyFill="1" applyBorder="1" applyAlignment="1">
      <alignment horizontal="right"/>
    </xf>
    <xf numFmtId="170" fontId="13" fillId="0" borderId="8" xfId="15" applyNumberFormat="1" applyFont="1" applyFill="1" applyBorder="1" applyAlignment="1">
      <alignment horizontal="right"/>
    </xf>
    <xf numFmtId="170" fontId="13" fillId="0" borderId="38" xfId="15" applyNumberFormat="1" applyFont="1" applyFill="1" applyBorder="1" applyAlignment="1">
      <alignment horizontal="right"/>
    </xf>
    <xf numFmtId="170" fontId="10" fillId="0" borderId="3" xfId="15" applyNumberFormat="1" applyFont="1" applyFill="1" applyBorder="1" applyAlignment="1">
      <alignment horizontal="right"/>
    </xf>
    <xf numFmtId="170" fontId="10" fillId="0" borderId="8" xfId="15" applyNumberFormat="1" applyFont="1" applyFill="1" applyBorder="1" applyAlignment="1">
      <alignment horizontal="right"/>
    </xf>
    <xf numFmtId="170" fontId="10" fillId="0" borderId="38" xfId="15" applyNumberFormat="1" applyFont="1" applyFill="1" applyBorder="1" applyAlignment="1">
      <alignment horizontal="right"/>
    </xf>
    <xf numFmtId="170" fontId="3" fillId="0" borderId="3" xfId="15" applyNumberFormat="1" applyFont="1" applyFill="1" applyBorder="1" applyAlignment="1">
      <alignment horizontal="right"/>
    </xf>
    <xf numFmtId="170" fontId="3" fillId="0" borderId="8" xfId="15" applyNumberFormat="1" applyFont="1" applyFill="1" applyBorder="1" applyAlignment="1">
      <alignment horizontal="right"/>
    </xf>
    <xf numFmtId="170" fontId="3" fillId="0" borderId="38" xfId="15" applyNumberFormat="1" applyFont="1" applyFill="1" applyBorder="1" applyAlignment="1">
      <alignment horizontal="right"/>
    </xf>
    <xf numFmtId="0" fontId="3" fillId="0" borderId="14" xfId="15" applyFont="1" applyBorder="1" applyAlignment="1">
      <alignment horizontal="left" vertical="justify" wrapText="1"/>
    </xf>
    <xf numFmtId="49" fontId="4" fillId="6" borderId="14" xfId="14" applyNumberFormat="1" applyFont="1" applyFill="1" applyBorder="1" applyAlignment="1">
      <alignment horizontal="center" vertical="top" wrapText="1"/>
    </xf>
    <xf numFmtId="49" fontId="4" fillId="6" borderId="9" xfId="14" applyNumberFormat="1" applyFont="1" applyFill="1" applyBorder="1" applyAlignment="1">
      <alignment horizontal="center" vertical="top" wrapText="1"/>
    </xf>
    <xf numFmtId="0" fontId="4" fillId="6" borderId="9" xfId="14" applyFont="1" applyFill="1" applyBorder="1" applyAlignment="1">
      <alignment vertical="top" wrapText="1"/>
    </xf>
    <xf numFmtId="49" fontId="4" fillId="6" borderId="29" xfId="14" applyNumberFormat="1" applyFont="1" applyFill="1" applyBorder="1" applyAlignment="1">
      <alignment horizontal="center" vertical="top" wrapText="1"/>
    </xf>
    <xf numFmtId="0" fontId="3" fillId="0" borderId="5" xfId="15" applyNumberFormat="1" applyFont="1" applyBorder="1" applyAlignment="1">
      <alignment horizontal="center" vertical="top"/>
    </xf>
    <xf numFmtId="0" fontId="3" fillId="0" borderId="9" xfId="15" applyNumberFormat="1" applyFont="1" applyBorder="1" applyAlignment="1">
      <alignment horizontal="center" vertical="top"/>
    </xf>
    <xf numFmtId="165" fontId="3" fillId="8" borderId="37" xfId="15" applyNumberFormat="1" applyFont="1" applyFill="1" applyBorder="1" applyAlignment="1">
      <alignment horizontal="center"/>
    </xf>
    <xf numFmtId="0" fontId="3" fillId="8" borderId="44" xfId="15" applyFont="1" applyFill="1" applyBorder="1" applyAlignment="1">
      <alignment horizontal="center"/>
    </xf>
    <xf numFmtId="0" fontId="4" fillId="8" borderId="11" xfId="15" applyFont="1" applyFill="1" applyBorder="1" applyAlignment="1">
      <alignment horizontal="center" vertical="center" wrapText="1"/>
    </xf>
    <xf numFmtId="0" fontId="4" fillId="8" borderId="12" xfId="15" applyFont="1" applyFill="1" applyBorder="1" applyAlignment="1">
      <alignment horizontal="center" vertical="center" wrapText="1"/>
    </xf>
    <xf numFmtId="0" fontId="5" fillId="8" borderId="11" xfId="15" applyFont="1" applyFill="1" applyBorder="1" applyAlignment="1">
      <alignment horizontal="center" vertical="top" wrapText="1"/>
    </xf>
    <xf numFmtId="0" fontId="5" fillId="8" borderId="20" xfId="15" applyFont="1" applyFill="1" applyBorder="1" applyAlignment="1">
      <alignment horizontal="center" vertical="top" wrapText="1"/>
    </xf>
    <xf numFmtId="169" fontId="3" fillId="8" borderId="9" xfId="15" applyNumberFormat="1" applyFont="1" applyFill="1" applyBorder="1" applyAlignment="1">
      <alignment horizontal="right"/>
    </xf>
    <xf numFmtId="169" fontId="3" fillId="8" borderId="15" xfId="15" applyNumberFormat="1" applyFont="1" applyFill="1" applyBorder="1" applyAlignment="1">
      <alignment horizontal="right"/>
    </xf>
    <xf numFmtId="169" fontId="3" fillId="8" borderId="5" xfId="15" applyNumberFormat="1" applyFont="1" applyFill="1" applyBorder="1" applyAlignment="1">
      <alignment horizontal="right"/>
    </xf>
    <xf numFmtId="169" fontId="3" fillId="8" borderId="16" xfId="15" applyNumberFormat="1" applyFont="1" applyFill="1" applyBorder="1" applyAlignment="1">
      <alignment horizontal="right"/>
    </xf>
    <xf numFmtId="169" fontId="5" fillId="8" borderId="5" xfId="15" applyNumberFormat="1" applyFont="1" applyFill="1" applyBorder="1" applyAlignment="1">
      <alignment horizontal="right"/>
    </xf>
    <xf numFmtId="169" fontId="5" fillId="8" borderId="16" xfId="15" applyNumberFormat="1" applyFont="1" applyFill="1" applyBorder="1" applyAlignment="1">
      <alignment horizontal="right"/>
    </xf>
    <xf numFmtId="169" fontId="13" fillId="8" borderId="5" xfId="15" applyNumberFormat="1" applyFont="1" applyFill="1" applyBorder="1" applyAlignment="1">
      <alignment horizontal="right"/>
    </xf>
    <xf numFmtId="169" fontId="13" fillId="8" borderId="16" xfId="15" applyNumberFormat="1" applyFont="1" applyFill="1" applyBorder="1" applyAlignment="1">
      <alignment horizontal="right"/>
    </xf>
    <xf numFmtId="169" fontId="3" fillId="8" borderId="5" xfId="15" applyNumberFormat="1" applyFont="1" applyFill="1" applyBorder="1" applyAlignment="1">
      <alignment horizontal="center"/>
    </xf>
    <xf numFmtId="169" fontId="3" fillId="8" borderId="16" xfId="15" applyNumberFormat="1" applyFont="1" applyFill="1" applyBorder="1" applyAlignment="1">
      <alignment horizontal="center"/>
    </xf>
    <xf numFmtId="2" fontId="4" fillId="8" borderId="5" xfId="0" applyNumberFormat="1" applyFont="1" applyFill="1" applyBorder="1" applyAlignment="1">
      <alignment horizontal="right" wrapText="1"/>
    </xf>
    <xf numFmtId="2" fontId="4" fillId="8" borderId="16" xfId="0" applyNumberFormat="1" applyFont="1" applyFill="1" applyBorder="1" applyAlignment="1">
      <alignment horizontal="right" wrapText="1"/>
    </xf>
    <xf numFmtId="165" fontId="4" fillId="8" borderId="19" xfId="0" applyNumberFormat="1" applyFont="1" applyFill="1" applyBorder="1" applyAlignment="1">
      <alignment horizontal="center" wrapText="1"/>
    </xf>
    <xf numFmtId="165" fontId="4" fillId="8" borderId="18" xfId="0" applyNumberFormat="1" applyFont="1" applyFill="1" applyBorder="1" applyAlignment="1">
      <alignment horizontal="center" wrapText="1"/>
    </xf>
    <xf numFmtId="165" fontId="4" fillId="8" borderId="9" xfId="0" applyNumberFormat="1" applyFont="1" applyFill="1" applyBorder="1" applyAlignment="1">
      <alignment horizontal="left" wrapText="1"/>
    </xf>
    <xf numFmtId="165" fontId="4" fillId="8" borderId="15" xfId="0" applyNumberFormat="1" applyFont="1" applyFill="1" applyBorder="1" applyAlignment="1">
      <alignment horizontal="left" wrapText="1"/>
    </xf>
    <xf numFmtId="165" fontId="23" fillId="8" borderId="5" xfId="0" applyNumberFormat="1" applyFont="1" applyFill="1" applyBorder="1" applyAlignment="1">
      <alignment horizontal="left" wrapText="1"/>
    </xf>
    <xf numFmtId="165" fontId="23" fillId="8" borderId="16" xfId="0" applyNumberFormat="1" applyFont="1" applyFill="1" applyBorder="1" applyAlignment="1">
      <alignment horizontal="left" wrapText="1"/>
    </xf>
    <xf numFmtId="165" fontId="4" fillId="8" borderId="30" xfId="0" applyNumberFormat="1" applyFont="1" applyFill="1" applyBorder="1" applyAlignment="1">
      <alignment horizontal="center" wrapText="1"/>
    </xf>
    <xf numFmtId="165" fontId="4" fillId="8" borderId="55" xfId="0" applyNumberFormat="1" applyFont="1" applyFill="1" applyBorder="1" applyAlignment="1">
      <alignment horizontal="center" wrapText="1"/>
    </xf>
    <xf numFmtId="165" fontId="4" fillId="8" borderId="5" xfId="0" applyNumberFormat="1" applyFont="1" applyFill="1" applyBorder="1" applyAlignment="1">
      <alignment horizontal="left" wrapText="1"/>
    </xf>
    <xf numFmtId="165" fontId="4" fillId="8" borderId="16" xfId="0" applyNumberFormat="1" applyFont="1" applyFill="1" applyBorder="1" applyAlignment="1">
      <alignment horizontal="left" wrapText="1"/>
    </xf>
    <xf numFmtId="165" fontId="4" fillId="8" borderId="5" xfId="0" applyNumberFormat="1" applyFont="1" applyFill="1" applyBorder="1" applyAlignment="1">
      <alignment horizontal="center" wrapText="1"/>
    </xf>
    <xf numFmtId="165" fontId="4" fillId="8" borderId="16" xfId="0" applyNumberFormat="1" applyFont="1" applyFill="1" applyBorder="1" applyAlignment="1">
      <alignment horizontal="center" wrapText="1"/>
    </xf>
    <xf numFmtId="2" fontId="4" fillId="8" borderId="5" xfId="0" applyNumberFormat="1" applyFont="1" applyFill="1" applyBorder="1" applyAlignment="1">
      <alignment horizontal="center" wrapText="1"/>
    </xf>
    <xf numFmtId="2" fontId="4" fillId="8" borderId="16" xfId="0" applyNumberFormat="1" applyFont="1" applyFill="1" applyBorder="1" applyAlignment="1">
      <alignment horizontal="center" wrapText="1"/>
    </xf>
    <xf numFmtId="165" fontId="21" fillId="8" borderId="5" xfId="0" applyNumberFormat="1" applyFont="1" applyFill="1" applyBorder="1" applyAlignment="1">
      <alignment horizontal="left" wrapText="1"/>
    </xf>
    <xf numFmtId="165" fontId="21" fillId="8" borderId="16" xfId="0" applyNumberFormat="1" applyFont="1" applyFill="1" applyBorder="1" applyAlignment="1">
      <alignment horizontal="left" wrapText="1"/>
    </xf>
    <xf numFmtId="165" fontId="4" fillId="8" borderId="5" xfId="0" applyNumberFormat="1" applyFont="1" applyFill="1" applyBorder="1" applyAlignment="1">
      <alignment horizontal="right" wrapText="1"/>
    </xf>
    <xf numFmtId="165" fontId="4" fillId="8" borderId="16" xfId="0" applyNumberFormat="1" applyFont="1" applyFill="1" applyBorder="1" applyAlignment="1">
      <alignment horizontal="right" wrapText="1"/>
    </xf>
    <xf numFmtId="1" fontId="4" fillId="8" borderId="9" xfId="0" applyNumberFormat="1" applyFont="1" applyFill="1" applyBorder="1" applyAlignment="1">
      <alignment horizontal="left" wrapText="1"/>
    </xf>
    <xf numFmtId="1" fontId="4" fillId="8" borderId="15" xfId="0" applyNumberFormat="1" applyFont="1" applyFill="1" applyBorder="1" applyAlignment="1">
      <alignment horizontal="left" wrapText="1"/>
    </xf>
    <xf numFmtId="1" fontId="4" fillId="8" borderId="5" xfId="0" applyNumberFormat="1" applyFont="1" applyFill="1" applyBorder="1" applyAlignment="1">
      <alignment horizontal="left" wrapText="1"/>
    </xf>
    <xf numFmtId="1" fontId="4" fillId="8" borderId="16" xfId="0" applyNumberFormat="1" applyFont="1" applyFill="1" applyBorder="1" applyAlignment="1">
      <alignment horizontal="left" wrapText="1"/>
    </xf>
    <xf numFmtId="165" fontId="4" fillId="8" borderId="9" xfId="0" applyNumberFormat="1" applyFont="1" applyFill="1" applyBorder="1" applyAlignment="1">
      <alignment horizontal="right" wrapText="1"/>
    </xf>
    <xf numFmtId="165" fontId="4" fillId="8" borderId="15" xfId="0" applyNumberFormat="1" applyFont="1" applyFill="1" applyBorder="1" applyAlignment="1">
      <alignment horizontal="right" wrapText="1"/>
    </xf>
    <xf numFmtId="4" fontId="3" fillId="8" borderId="9" xfId="15" applyNumberFormat="1" applyFont="1" applyFill="1" applyBorder="1" applyAlignment="1">
      <alignment horizontal="center" vertical="center"/>
    </xf>
    <xf numFmtId="4" fontId="3" fillId="8" borderId="15" xfId="15" applyNumberFormat="1" applyFont="1" applyFill="1" applyBorder="1" applyAlignment="1">
      <alignment horizontal="center" vertical="center"/>
    </xf>
    <xf numFmtId="4" fontId="3" fillId="8" borderId="5" xfId="15" applyNumberFormat="1" applyFont="1" applyFill="1" applyBorder="1" applyAlignment="1">
      <alignment horizontal="center"/>
    </xf>
    <xf numFmtId="4" fontId="3" fillId="8" borderId="16" xfId="15" applyNumberFormat="1" applyFont="1" applyFill="1" applyBorder="1" applyAlignment="1">
      <alignment horizontal="center"/>
    </xf>
    <xf numFmtId="4" fontId="5" fillId="8" borderId="5" xfId="15" applyNumberFormat="1" applyFont="1" applyFill="1" applyBorder="1" applyAlignment="1">
      <alignment horizontal="center"/>
    </xf>
    <xf numFmtId="4" fontId="5" fillId="8" borderId="16" xfId="15" applyNumberFormat="1" applyFont="1" applyFill="1" applyBorder="1" applyAlignment="1">
      <alignment horizontal="center"/>
    </xf>
    <xf numFmtId="4" fontId="5" fillId="8" borderId="31" xfId="15" applyNumberFormat="1" applyFont="1" applyFill="1" applyBorder="1" applyAlignment="1">
      <alignment horizontal="center"/>
    </xf>
    <xf numFmtId="4" fontId="5" fillId="8" borderId="56" xfId="15" applyNumberFormat="1" applyFont="1" applyFill="1" applyBorder="1" applyAlignment="1">
      <alignment horizontal="center"/>
    </xf>
    <xf numFmtId="4" fontId="3" fillId="8" borderId="31" xfId="15" applyNumberFormat="1" applyFont="1" applyFill="1" applyBorder="1" applyAlignment="1">
      <alignment horizontal="center"/>
    </xf>
    <xf numFmtId="4" fontId="3" fillId="8" borderId="56" xfId="15" applyNumberFormat="1" applyFont="1" applyFill="1" applyBorder="1" applyAlignment="1">
      <alignment horizontal="left"/>
    </xf>
    <xf numFmtId="4" fontId="3" fillId="8" borderId="11" xfId="15" applyNumberFormat="1" applyFont="1" applyFill="1" applyBorder="1" applyAlignment="1">
      <alignment horizontal="center"/>
    </xf>
    <xf numFmtId="4" fontId="3" fillId="8" borderId="20" xfId="15" applyNumberFormat="1" applyFont="1" applyFill="1" applyBorder="1" applyAlignment="1">
      <alignment horizontal="center"/>
    </xf>
    <xf numFmtId="4" fontId="3" fillId="8" borderId="13" xfId="15" applyNumberFormat="1" applyFont="1" applyFill="1" applyBorder="1" applyAlignment="1">
      <alignment horizontal="center"/>
    </xf>
    <xf numFmtId="4" fontId="3" fillId="8" borderId="21" xfId="15" applyNumberFormat="1" applyFont="1" applyFill="1" applyBorder="1" applyAlignment="1">
      <alignment horizontal="center"/>
    </xf>
    <xf numFmtId="4" fontId="3" fillId="8" borderId="19" xfId="15" applyNumberFormat="1" applyFont="1" applyFill="1" applyBorder="1" applyAlignment="1">
      <alignment horizontal="center"/>
    </xf>
    <xf numFmtId="4" fontId="3" fillId="8" borderId="18" xfId="15" applyNumberFormat="1" applyFont="1" applyFill="1" applyBorder="1" applyAlignment="1">
      <alignment horizontal="center"/>
    </xf>
    <xf numFmtId="4" fontId="3" fillId="8" borderId="9" xfId="15" applyNumberFormat="1" applyFont="1" applyFill="1" applyBorder="1" applyAlignment="1">
      <alignment horizontal="center"/>
    </xf>
    <xf numFmtId="4" fontId="3" fillId="8" borderId="15" xfId="15" applyNumberFormat="1" applyFont="1" applyFill="1" applyBorder="1" applyAlignment="1">
      <alignment horizontal="center"/>
    </xf>
    <xf numFmtId="2" fontId="15" fillId="7" borderId="3" xfId="0" applyNumberFormat="1" applyFont="1" applyFill="1" applyBorder="1" applyAlignment="1">
      <alignment wrapText="1"/>
    </xf>
    <xf numFmtId="170" fontId="3" fillId="0" borderId="0" xfId="15" applyNumberFormat="1" applyFont="1" applyAlignment="1">
      <alignment horizontal="center" wrapText="1"/>
    </xf>
    <xf numFmtId="170" fontId="3" fillId="0" borderId="0" xfId="15" applyNumberFormat="1" applyFont="1"/>
    <xf numFmtId="170" fontId="3" fillId="0" borderId="0" xfId="15" applyNumberFormat="1" applyFont="1" applyAlignment="1">
      <alignment horizontal="center"/>
    </xf>
    <xf numFmtId="170" fontId="3" fillId="0" borderId="0" xfId="15" applyNumberFormat="1" applyFont="1" applyFill="1"/>
    <xf numFmtId="0" fontId="3" fillId="0" borderId="0" xfId="15" applyFont="1" applyFill="1"/>
    <xf numFmtId="0" fontId="5" fillId="0" borderId="72" xfId="15" applyFont="1" applyBorder="1" applyAlignment="1">
      <alignment horizontal="center" vertical="top" wrapText="1"/>
    </xf>
    <xf numFmtId="165" fontId="3" fillId="0" borderId="72" xfId="15" applyNumberFormat="1" applyFont="1" applyBorder="1"/>
    <xf numFmtId="0" fontId="44" fillId="3" borderId="11" xfId="15" applyFont="1" applyFill="1" applyBorder="1" applyAlignment="1">
      <alignment horizontal="center" vertical="center" wrapText="1"/>
    </xf>
    <xf numFmtId="0" fontId="44" fillId="3" borderId="12" xfId="15" applyFont="1" applyFill="1" applyBorder="1" applyAlignment="1">
      <alignment horizontal="center" vertical="center" wrapText="1"/>
    </xf>
    <xf numFmtId="0" fontId="47" fillId="0" borderId="11" xfId="15" applyNumberFormat="1" applyFont="1" applyBorder="1" applyAlignment="1">
      <alignment horizontal="center" vertical="top" wrapText="1"/>
    </xf>
    <xf numFmtId="0" fontId="47" fillId="0" borderId="11" xfId="15" applyFont="1" applyBorder="1" applyAlignment="1">
      <alignment horizontal="center" vertical="center" wrapText="1"/>
    </xf>
    <xf numFmtId="0" fontId="47" fillId="8" borderId="48" xfId="15" applyFont="1" applyFill="1" applyBorder="1" applyAlignment="1">
      <alignment horizontal="center" vertical="top" wrapText="1"/>
    </xf>
    <xf numFmtId="0" fontId="47" fillId="0" borderId="49" xfId="15" applyFont="1" applyFill="1" applyBorder="1" applyAlignment="1">
      <alignment horizontal="center" vertical="top" wrapText="1"/>
    </xf>
    <xf numFmtId="0" fontId="47" fillId="8" borderId="47" xfId="15" applyFont="1" applyFill="1" applyBorder="1" applyAlignment="1">
      <alignment horizontal="center" vertical="top" wrapText="1"/>
    </xf>
    <xf numFmtId="0" fontId="47" fillId="8" borderId="60" xfId="15" applyFont="1" applyFill="1" applyBorder="1" applyAlignment="1">
      <alignment horizontal="center" vertical="top" wrapText="1"/>
    </xf>
    <xf numFmtId="0" fontId="47" fillId="8" borderId="49" xfId="15" applyFont="1" applyFill="1" applyBorder="1" applyAlignment="1">
      <alignment horizontal="center" vertical="top" wrapText="1"/>
    </xf>
    <xf numFmtId="0" fontId="47" fillId="8" borderId="46" xfId="15" applyFont="1" applyFill="1" applyBorder="1" applyAlignment="1">
      <alignment horizontal="center" vertical="center" wrapText="1"/>
    </xf>
    <xf numFmtId="0" fontId="47" fillId="0" borderId="35" xfId="15" applyFont="1" applyFill="1" applyBorder="1" applyAlignment="1">
      <alignment horizontal="center" vertical="top" wrapText="1"/>
    </xf>
    <xf numFmtId="0" fontId="47" fillId="8" borderId="35" xfId="15" applyFont="1" applyFill="1" applyBorder="1" applyAlignment="1">
      <alignment horizontal="center" vertical="center" wrapText="1"/>
    </xf>
    <xf numFmtId="0" fontId="47" fillId="8" borderId="24" xfId="15" applyFont="1" applyFill="1" applyBorder="1" applyAlignment="1">
      <alignment horizontal="center" vertical="center" wrapText="1"/>
    </xf>
    <xf numFmtId="0" fontId="47" fillId="0" borderId="76" xfId="15" applyFont="1" applyFill="1" applyBorder="1" applyAlignment="1">
      <alignment horizontal="center" vertical="top" wrapText="1"/>
    </xf>
    <xf numFmtId="0" fontId="47" fillId="8" borderId="47" xfId="15" applyFont="1" applyFill="1" applyBorder="1" applyAlignment="1">
      <alignment horizontal="center" vertical="center" wrapText="1"/>
    </xf>
    <xf numFmtId="0" fontId="47" fillId="0" borderId="48" xfId="15" applyFont="1" applyFill="1" applyBorder="1" applyAlignment="1">
      <alignment horizontal="center" vertical="top" wrapText="1"/>
    </xf>
    <xf numFmtId="0" fontId="47" fillId="8" borderId="48" xfId="15" applyFont="1" applyFill="1" applyBorder="1" applyAlignment="1">
      <alignment horizontal="center" vertical="center" wrapText="1"/>
    </xf>
    <xf numFmtId="0" fontId="47" fillId="0" borderId="20" xfId="15" applyFont="1" applyFill="1" applyBorder="1" applyAlignment="1">
      <alignment horizontal="center" vertical="top" wrapText="1"/>
    </xf>
    <xf numFmtId="0" fontId="47" fillId="3" borderId="11" xfId="15" applyFont="1" applyFill="1" applyBorder="1" applyAlignment="1">
      <alignment horizontal="center" vertical="top" wrapText="1"/>
    </xf>
    <xf numFmtId="0" fontId="47" fillId="3" borderId="20" xfId="15" applyFont="1" applyFill="1" applyBorder="1" applyAlignment="1">
      <alignment horizontal="center" vertical="top" wrapText="1"/>
    </xf>
    <xf numFmtId="0" fontId="47" fillId="0" borderId="11" xfId="15" applyFont="1" applyFill="1" applyBorder="1" applyAlignment="1">
      <alignment horizontal="center" vertical="center" wrapText="1"/>
    </xf>
    <xf numFmtId="0" fontId="46" fillId="0" borderId="9" xfId="15" applyNumberFormat="1" applyFont="1" applyBorder="1" applyAlignment="1">
      <alignment horizontal="center" vertical="top"/>
    </xf>
    <xf numFmtId="0" fontId="45" fillId="0" borderId="9" xfId="15" applyFont="1" applyBorder="1" applyAlignment="1">
      <alignment wrapText="1"/>
    </xf>
    <xf numFmtId="0" fontId="46" fillId="0" borderId="9" xfId="15" applyFont="1" applyBorder="1" applyAlignment="1">
      <alignment horizontal="center"/>
    </xf>
    <xf numFmtId="169" fontId="46" fillId="8" borderId="40" xfId="15" applyNumberFormat="1" applyFont="1" applyFill="1" applyBorder="1" applyAlignment="1">
      <alignment horizontal="center"/>
    </xf>
    <xf numFmtId="169" fontId="46" fillId="0" borderId="7" xfId="15" applyNumberFormat="1" applyFont="1" applyFill="1" applyBorder="1" applyAlignment="1">
      <alignment horizontal="right" vertical="top"/>
    </xf>
    <xf numFmtId="4" fontId="46" fillId="7" borderId="4" xfId="15" applyNumberFormat="1" applyFont="1" applyFill="1" applyBorder="1" applyAlignment="1">
      <alignment horizontal="center"/>
    </xf>
    <xf numFmtId="169" fontId="46" fillId="0" borderId="33" xfId="15" applyNumberFormat="1" applyFont="1" applyFill="1" applyBorder="1" applyAlignment="1">
      <alignment horizontal="right" vertical="top"/>
    </xf>
    <xf numFmtId="4" fontId="46" fillId="7" borderId="40" xfId="15" applyNumberFormat="1" applyFont="1" applyFill="1" applyBorder="1" applyAlignment="1">
      <alignment horizontal="center"/>
    </xf>
    <xf numFmtId="169" fontId="46" fillId="0" borderId="43" xfId="15" applyNumberFormat="1" applyFont="1" applyFill="1" applyBorder="1" applyAlignment="1">
      <alignment horizontal="right" vertical="top"/>
    </xf>
    <xf numFmtId="4" fontId="46" fillId="7" borderId="7" xfId="15" applyNumberFormat="1" applyFont="1" applyFill="1" applyBorder="1" applyAlignment="1">
      <alignment horizontal="center"/>
    </xf>
    <xf numFmtId="169" fontId="46" fillId="8" borderId="7" xfId="15" applyNumberFormat="1" applyFont="1" applyFill="1" applyBorder="1" applyAlignment="1">
      <alignment horizontal="center"/>
    </xf>
    <xf numFmtId="169" fontId="46" fillId="0" borderId="15" xfId="15" applyNumberFormat="1" applyFont="1" applyFill="1" applyBorder="1" applyAlignment="1">
      <alignment horizontal="right" vertical="top"/>
    </xf>
    <xf numFmtId="169" fontId="46" fillId="3" borderId="9" xfId="15" applyNumberFormat="1" applyFont="1" applyFill="1" applyBorder="1" applyAlignment="1">
      <alignment horizontal="right"/>
    </xf>
    <xf numFmtId="169" fontId="46" fillId="3" borderId="15" xfId="15" applyNumberFormat="1" applyFont="1" applyFill="1" applyBorder="1" applyAlignment="1">
      <alignment horizontal="right"/>
    </xf>
    <xf numFmtId="169" fontId="46" fillId="0" borderId="9" xfId="15" applyNumberFormat="1" applyFont="1" applyFill="1" applyBorder="1" applyAlignment="1">
      <alignment horizontal="center"/>
    </xf>
    <xf numFmtId="0" fontId="46" fillId="0" borderId="5" xfId="15" applyNumberFormat="1" applyFont="1" applyBorder="1" applyAlignment="1">
      <alignment horizontal="center" vertical="top"/>
    </xf>
    <xf numFmtId="0" fontId="46" fillId="0" borderId="5" xfId="15" applyFont="1" applyBorder="1" applyAlignment="1">
      <alignment wrapText="1"/>
    </xf>
    <xf numFmtId="0" fontId="46" fillId="0" borderId="5" xfId="15" applyFont="1" applyBorder="1" applyAlignment="1">
      <alignment horizontal="center"/>
    </xf>
    <xf numFmtId="169" fontId="46" fillId="8" borderId="37" xfId="15" applyNumberFormat="1" applyFont="1" applyFill="1" applyBorder="1" applyAlignment="1">
      <alignment horizontal="center"/>
    </xf>
    <xf numFmtId="4" fontId="46" fillId="0" borderId="3" xfId="15" applyNumberFormat="1" applyFont="1" applyFill="1" applyBorder="1" applyAlignment="1">
      <alignment horizontal="right" vertical="top"/>
    </xf>
    <xf numFmtId="4" fontId="46" fillId="7" borderId="37" xfId="15" applyNumberFormat="1" applyFont="1" applyFill="1" applyBorder="1" applyAlignment="1">
      <alignment horizontal="center"/>
    </xf>
    <xf numFmtId="4" fontId="46" fillId="0" borderId="8" xfId="15" applyNumberFormat="1" applyFont="1" applyFill="1" applyBorder="1" applyAlignment="1">
      <alignment horizontal="right" vertical="top"/>
    </xf>
    <xf numFmtId="4" fontId="46" fillId="0" borderId="38" xfId="15" applyNumberFormat="1" applyFont="1" applyFill="1" applyBorder="1" applyAlignment="1">
      <alignment horizontal="right" vertical="top"/>
    </xf>
    <xf numFmtId="4" fontId="46" fillId="7" borderId="3" xfId="15" applyNumberFormat="1" applyFont="1" applyFill="1" applyBorder="1" applyAlignment="1">
      <alignment horizontal="center"/>
    </xf>
    <xf numFmtId="169" fontId="46" fillId="8" borderId="3" xfId="15" applyNumberFormat="1" applyFont="1" applyFill="1" applyBorder="1" applyAlignment="1">
      <alignment horizontal="center"/>
    </xf>
    <xf numFmtId="4" fontId="46" fillId="0" borderId="16" xfId="15" applyNumberFormat="1" applyFont="1" applyFill="1" applyBorder="1" applyAlignment="1">
      <alignment horizontal="right" vertical="top"/>
    </xf>
    <xf numFmtId="169" fontId="46" fillId="3" borderId="5" xfId="15" applyNumberFormat="1" applyFont="1" applyFill="1" applyBorder="1" applyAlignment="1">
      <alignment horizontal="right"/>
    </xf>
    <xf numFmtId="169" fontId="46" fillId="3" borderId="16" xfId="15" applyNumberFormat="1" applyFont="1" applyFill="1" applyBorder="1" applyAlignment="1">
      <alignment horizontal="right"/>
    </xf>
    <xf numFmtId="169" fontId="46" fillId="0" borderId="5" xfId="15" applyNumberFormat="1" applyFont="1" applyFill="1" applyBorder="1" applyAlignment="1">
      <alignment horizontal="center"/>
    </xf>
    <xf numFmtId="169" fontId="46" fillId="7" borderId="37" xfId="15" applyNumberFormat="1" applyFont="1" applyFill="1" applyBorder="1" applyAlignment="1">
      <alignment horizontal="center"/>
    </xf>
    <xf numFmtId="169" fontId="46" fillId="7" borderId="3" xfId="15" applyNumberFormat="1" applyFont="1" applyFill="1" applyBorder="1" applyAlignment="1">
      <alignment horizontal="center"/>
    </xf>
    <xf numFmtId="169" fontId="46" fillId="0" borderId="3" xfId="15" applyNumberFormat="1" applyFont="1" applyFill="1" applyBorder="1" applyAlignment="1">
      <alignment horizontal="right" vertical="top"/>
    </xf>
    <xf numFmtId="169" fontId="46" fillId="0" borderId="8" xfId="15" applyNumberFormat="1" applyFont="1" applyFill="1" applyBorder="1" applyAlignment="1">
      <alignment horizontal="right" vertical="top"/>
    </xf>
    <xf numFmtId="169" fontId="46" fillId="0" borderId="38" xfId="15" applyNumberFormat="1" applyFont="1" applyFill="1" applyBorder="1" applyAlignment="1">
      <alignment horizontal="right" vertical="top"/>
    </xf>
    <xf numFmtId="169" fontId="46" fillId="0" borderId="16" xfId="15" applyNumberFormat="1" applyFont="1" applyFill="1" applyBorder="1" applyAlignment="1">
      <alignment horizontal="right" vertical="top"/>
    </xf>
    <xf numFmtId="0" fontId="45" fillId="0" borderId="5" xfId="15" applyFont="1" applyBorder="1" applyAlignment="1">
      <alignment wrapText="1"/>
    </xf>
    <xf numFmtId="10" fontId="46" fillId="0" borderId="3" xfId="15" applyNumberFormat="1" applyFont="1" applyFill="1" applyBorder="1" applyAlignment="1">
      <alignment horizontal="right"/>
    </xf>
    <xf numFmtId="10" fontId="46" fillId="0" borderId="8" xfId="15" applyNumberFormat="1" applyFont="1" applyFill="1" applyBorder="1" applyAlignment="1">
      <alignment horizontal="right"/>
    </xf>
    <xf numFmtId="10" fontId="46" fillId="0" borderId="38" xfId="15" applyNumberFormat="1" applyFont="1" applyFill="1" applyBorder="1" applyAlignment="1">
      <alignment horizontal="right"/>
    </xf>
    <xf numFmtId="10" fontId="46" fillId="0" borderId="16" xfId="15" applyNumberFormat="1" applyFont="1" applyFill="1" applyBorder="1" applyAlignment="1">
      <alignment horizontal="right"/>
    </xf>
    <xf numFmtId="0" fontId="47" fillId="0" borderId="5" xfId="15" applyNumberFormat="1" applyFont="1" applyBorder="1" applyAlignment="1">
      <alignment horizontal="center" vertical="top"/>
    </xf>
    <xf numFmtId="0" fontId="48" fillId="0" borderId="5" xfId="15" applyFont="1" applyBorder="1" applyAlignment="1">
      <alignment wrapText="1"/>
    </xf>
    <xf numFmtId="0" fontId="47" fillId="0" borderId="5" xfId="15" applyFont="1" applyBorder="1" applyAlignment="1">
      <alignment horizontal="center"/>
    </xf>
    <xf numFmtId="169" fontId="48" fillId="8" borderId="37" xfId="15" applyNumberFormat="1" applyFont="1" applyFill="1" applyBorder="1" applyAlignment="1">
      <alignment horizontal="center"/>
    </xf>
    <xf numFmtId="170" fontId="48" fillId="0" borderId="3" xfId="15" applyNumberFormat="1" applyFont="1" applyFill="1" applyBorder="1" applyAlignment="1">
      <alignment horizontal="right"/>
    </xf>
    <xf numFmtId="170" fontId="48" fillId="0" borderId="8" xfId="15" applyNumberFormat="1" applyFont="1" applyFill="1" applyBorder="1" applyAlignment="1">
      <alignment horizontal="right"/>
    </xf>
    <xf numFmtId="170" fontId="48" fillId="0" borderId="38" xfId="15" applyNumberFormat="1" applyFont="1" applyFill="1" applyBorder="1" applyAlignment="1">
      <alignment horizontal="right"/>
    </xf>
    <xf numFmtId="169" fontId="48" fillId="8" borderId="3" xfId="15" applyNumberFormat="1" applyFont="1" applyFill="1" applyBorder="1" applyAlignment="1">
      <alignment horizontal="center"/>
    </xf>
    <xf numFmtId="169" fontId="47" fillId="3" borderId="5" xfId="15" applyNumberFormat="1" applyFont="1" applyFill="1" applyBorder="1" applyAlignment="1">
      <alignment horizontal="right"/>
    </xf>
    <xf numFmtId="169" fontId="47" fillId="3" borderId="16" xfId="15" applyNumberFormat="1" applyFont="1" applyFill="1" applyBorder="1" applyAlignment="1">
      <alignment horizontal="right"/>
    </xf>
    <xf numFmtId="165" fontId="47" fillId="0" borderId="5" xfId="15" applyNumberFormat="1" applyFont="1" applyFill="1" applyBorder="1" applyAlignment="1">
      <alignment horizontal="center"/>
    </xf>
    <xf numFmtId="49" fontId="46" fillId="0" borderId="5" xfId="15" applyNumberFormat="1" applyFont="1" applyBorder="1" applyAlignment="1">
      <alignment wrapText="1"/>
    </xf>
    <xf numFmtId="170" fontId="46" fillId="0" borderId="3" xfId="15" applyNumberFormat="1" applyFont="1" applyFill="1" applyBorder="1" applyAlignment="1">
      <alignment horizontal="right"/>
    </xf>
    <xf numFmtId="170" fontId="46" fillId="0" borderId="8" xfId="15" applyNumberFormat="1" applyFont="1" applyFill="1" applyBorder="1" applyAlignment="1">
      <alignment horizontal="right"/>
    </xf>
    <xf numFmtId="170" fontId="46" fillId="0" borderId="38" xfId="15" applyNumberFormat="1" applyFont="1" applyFill="1" applyBorder="1" applyAlignment="1">
      <alignment horizontal="right"/>
    </xf>
    <xf numFmtId="49" fontId="48" fillId="0" borderId="5" xfId="15" applyNumberFormat="1" applyFont="1" applyBorder="1" applyAlignment="1">
      <alignment wrapText="1"/>
    </xf>
    <xf numFmtId="170" fontId="49" fillId="0" borderId="3" xfId="15" applyNumberFormat="1" applyFont="1" applyFill="1" applyBorder="1" applyAlignment="1">
      <alignment horizontal="right"/>
    </xf>
    <xf numFmtId="170" fontId="49" fillId="0" borderId="8" xfId="15" applyNumberFormat="1" applyFont="1" applyFill="1" applyBorder="1" applyAlignment="1">
      <alignment horizontal="right"/>
    </xf>
    <xf numFmtId="170" fontId="49" fillId="0" borderId="38" xfId="15" applyNumberFormat="1" applyFont="1" applyFill="1" applyBorder="1" applyAlignment="1">
      <alignment horizontal="right"/>
    </xf>
    <xf numFmtId="169" fontId="48" fillId="3" borderId="5" xfId="15" applyNumberFormat="1" applyFont="1" applyFill="1" applyBorder="1" applyAlignment="1">
      <alignment horizontal="right"/>
    </xf>
    <xf numFmtId="169" fontId="48" fillId="3" borderId="16" xfId="15" applyNumberFormat="1" applyFont="1" applyFill="1" applyBorder="1" applyAlignment="1">
      <alignment horizontal="right"/>
    </xf>
    <xf numFmtId="165" fontId="48" fillId="0" borderId="5" xfId="15" applyNumberFormat="1" applyFont="1" applyFill="1" applyBorder="1" applyAlignment="1">
      <alignment horizontal="center"/>
    </xf>
    <xf numFmtId="10" fontId="49" fillId="0" borderId="8" xfId="15" applyNumberFormat="1" applyFont="1" applyFill="1" applyBorder="1" applyAlignment="1">
      <alignment horizontal="right"/>
    </xf>
    <xf numFmtId="10" fontId="49" fillId="0" borderId="38" xfId="15" applyNumberFormat="1" applyFont="1" applyFill="1" applyBorder="1" applyAlignment="1">
      <alignment horizontal="right"/>
    </xf>
    <xf numFmtId="10" fontId="49" fillId="0" borderId="3" xfId="15" applyNumberFormat="1" applyFont="1" applyFill="1" applyBorder="1" applyAlignment="1">
      <alignment horizontal="right"/>
    </xf>
    <xf numFmtId="169" fontId="48" fillId="7" borderId="3" xfId="15" applyNumberFormat="1" applyFont="1" applyFill="1" applyBorder="1" applyAlignment="1">
      <alignment horizontal="center"/>
    </xf>
    <xf numFmtId="169" fontId="48" fillId="0" borderId="5" xfId="15" applyNumberFormat="1" applyFont="1" applyFill="1" applyBorder="1" applyAlignment="1">
      <alignment horizontal="center"/>
    </xf>
    <xf numFmtId="0" fontId="46" fillId="0" borderId="5" xfId="15" applyFont="1" applyFill="1" applyBorder="1" applyAlignment="1">
      <alignment wrapText="1"/>
    </xf>
    <xf numFmtId="0" fontId="46" fillId="0" borderId="5" xfId="15" applyFont="1" applyFill="1" applyBorder="1" applyAlignment="1">
      <alignment horizontal="center"/>
    </xf>
    <xf numFmtId="169" fontId="46" fillId="0" borderId="37" xfId="15" applyNumberFormat="1" applyFont="1" applyFill="1" applyBorder="1" applyAlignment="1">
      <alignment horizontal="center"/>
    </xf>
    <xf numFmtId="169" fontId="46" fillId="0" borderId="8" xfId="15" applyNumberFormat="1" applyFont="1" applyFill="1" applyBorder="1" applyAlignment="1">
      <alignment horizontal="center"/>
    </xf>
    <xf numFmtId="2" fontId="50" fillId="0" borderId="37" xfId="14" applyNumberFormat="1" applyFont="1" applyFill="1" applyBorder="1" applyAlignment="1" applyProtection="1">
      <alignment horizontal="center" vertical="center" wrapText="1"/>
      <protection locked="0"/>
    </xf>
    <xf numFmtId="169" fontId="46" fillId="0" borderId="38" xfId="15" applyNumberFormat="1" applyFont="1" applyFill="1" applyBorder="1" applyAlignment="1">
      <alignment horizontal="center"/>
    </xf>
    <xf numFmtId="169" fontId="46" fillId="0" borderId="3" xfId="15" applyNumberFormat="1" applyFont="1" applyFill="1" applyBorder="1" applyAlignment="1">
      <alignment horizontal="center"/>
    </xf>
    <xf numFmtId="2" fontId="50" fillId="0" borderId="3" xfId="14" applyNumberFormat="1" applyFont="1" applyFill="1" applyBorder="1" applyAlignment="1" applyProtection="1">
      <alignment horizontal="center" vertical="center" wrapText="1"/>
    </xf>
    <xf numFmtId="2" fontId="50" fillId="0" borderId="3" xfId="14" applyNumberFormat="1" applyFont="1" applyFill="1" applyBorder="1" applyAlignment="1" applyProtection="1">
      <alignment horizontal="center" vertical="center" wrapText="1"/>
      <protection locked="0"/>
    </xf>
    <xf numFmtId="169" fontId="46" fillId="3" borderId="5" xfId="15" applyNumberFormat="1" applyFont="1" applyFill="1" applyBorder="1" applyAlignment="1">
      <alignment horizontal="center"/>
    </xf>
    <xf numFmtId="169" fontId="46" fillId="3" borderId="16" xfId="15" applyNumberFormat="1" applyFont="1" applyFill="1" applyBorder="1" applyAlignment="1">
      <alignment horizontal="center"/>
    </xf>
    <xf numFmtId="0" fontId="44" fillId="6" borderId="5" xfId="14" applyFont="1" applyFill="1" applyBorder="1" applyAlignment="1">
      <alignment horizontal="center" wrapText="1"/>
    </xf>
    <xf numFmtId="169" fontId="46" fillId="0" borderId="8" xfId="15" applyNumberFormat="1" applyFont="1" applyFill="1" applyBorder="1" applyAlignment="1">
      <alignment horizontal="right"/>
    </xf>
    <xf numFmtId="169" fontId="46" fillId="10" borderId="38" xfId="15" applyNumberFormat="1" applyFont="1" applyFill="1" applyBorder="1" applyAlignment="1">
      <alignment horizontal="right"/>
    </xf>
    <xf numFmtId="169" fontId="46" fillId="0" borderId="3" xfId="15" applyNumberFormat="1" applyFont="1" applyFill="1" applyBorder="1" applyAlignment="1">
      <alignment horizontal="right"/>
    </xf>
    <xf numFmtId="169" fontId="48" fillId="3" borderId="3" xfId="15" applyNumberFormat="1" applyFont="1" applyFill="1" applyBorder="1" applyAlignment="1">
      <alignment horizontal="center"/>
    </xf>
    <xf numFmtId="169" fontId="46" fillId="0" borderId="17" xfId="15" applyNumberFormat="1" applyFont="1" applyFill="1" applyBorder="1" applyAlignment="1">
      <alignment horizontal="right"/>
    </xf>
    <xf numFmtId="169" fontId="46" fillId="0" borderId="16" xfId="15" applyNumberFormat="1" applyFont="1" applyFill="1" applyBorder="1" applyAlignment="1">
      <alignment horizontal="right"/>
    </xf>
    <xf numFmtId="2" fontId="44" fillId="3" borderId="5" xfId="0" applyNumberFormat="1" applyFont="1" applyFill="1" applyBorder="1" applyAlignment="1">
      <alignment horizontal="right" wrapText="1"/>
    </xf>
    <xf numFmtId="2" fontId="44" fillId="3" borderId="16" xfId="0" applyNumberFormat="1" applyFont="1" applyFill="1" applyBorder="1" applyAlignment="1">
      <alignment horizontal="right" wrapText="1"/>
    </xf>
    <xf numFmtId="165" fontId="44" fillId="0" borderId="5" xfId="0" applyNumberFormat="1" applyFont="1" applyFill="1" applyBorder="1" applyAlignment="1">
      <alignment horizontal="center" wrapText="1"/>
    </xf>
    <xf numFmtId="0" fontId="44" fillId="6" borderId="10" xfId="14" applyFont="1" applyFill="1" applyBorder="1" applyAlignment="1">
      <alignment horizontal="center" wrapText="1"/>
    </xf>
    <xf numFmtId="4" fontId="48" fillId="8" borderId="34" xfId="15" applyNumberFormat="1" applyFont="1" applyFill="1" applyBorder="1" applyAlignment="1">
      <alignment horizontal="center"/>
    </xf>
    <xf numFmtId="4" fontId="46" fillId="0" borderId="50" xfId="15" applyNumberFormat="1" applyFont="1" applyBorder="1" applyAlignment="1">
      <alignment horizontal="left"/>
    </xf>
    <xf numFmtId="4" fontId="46" fillId="0" borderId="23" xfId="15" applyNumberFormat="1" applyFont="1" applyBorder="1" applyAlignment="1">
      <alignment horizontal="left"/>
    </xf>
    <xf numFmtId="4" fontId="46" fillId="0" borderId="32" xfId="15" applyNumberFormat="1" applyFont="1" applyBorder="1" applyAlignment="1">
      <alignment horizontal="left"/>
    </xf>
    <xf numFmtId="4" fontId="48" fillId="8" borderId="32" xfId="15" applyNumberFormat="1" applyFont="1" applyFill="1" applyBorder="1" applyAlignment="1">
      <alignment horizontal="center"/>
    </xf>
    <xf numFmtId="169" fontId="48" fillId="8" borderId="34" xfId="15" applyNumberFormat="1" applyFont="1" applyFill="1" applyBorder="1" applyAlignment="1">
      <alignment horizontal="center"/>
    </xf>
    <xf numFmtId="169" fontId="48" fillId="8" borderId="32" xfId="15" applyNumberFormat="1" applyFont="1" applyFill="1" applyBorder="1" applyAlignment="1">
      <alignment horizontal="center"/>
    </xf>
    <xf numFmtId="169" fontId="44" fillId="3" borderId="19" xfId="0" applyNumberFormat="1" applyFont="1" applyFill="1" applyBorder="1" applyAlignment="1">
      <alignment horizontal="center" wrapText="1"/>
    </xf>
    <xf numFmtId="169" fontId="44" fillId="3" borderId="18" xfId="0" applyNumberFormat="1" applyFont="1" applyFill="1" applyBorder="1" applyAlignment="1">
      <alignment horizontal="center" wrapText="1"/>
    </xf>
    <xf numFmtId="165" fontId="44" fillId="0" borderId="19" xfId="0" applyNumberFormat="1" applyFont="1" applyFill="1" applyBorder="1" applyAlignment="1">
      <alignment horizontal="center" wrapText="1"/>
    </xf>
    <xf numFmtId="49" fontId="44" fillId="6" borderId="28" xfId="14" applyNumberFormat="1" applyFont="1" applyFill="1" applyBorder="1" applyAlignment="1">
      <alignment horizontal="center" vertical="top" wrapText="1"/>
    </xf>
    <xf numFmtId="0" fontId="44" fillId="6" borderId="13" xfId="14" applyFont="1" applyFill="1" applyBorder="1" applyAlignment="1">
      <alignment horizontal="center" wrapText="1"/>
    </xf>
    <xf numFmtId="4" fontId="46" fillId="8" borderId="4" xfId="15" applyNumberFormat="1" applyFont="1" applyFill="1" applyBorder="1" applyAlignment="1">
      <alignment horizontal="center"/>
    </xf>
    <xf numFmtId="4" fontId="46" fillId="0" borderId="51" xfId="15" applyNumberFormat="1" applyFont="1" applyBorder="1" applyAlignment="1">
      <alignment horizontal="left"/>
    </xf>
    <xf numFmtId="4" fontId="46" fillId="0" borderId="39" xfId="15" applyNumberFormat="1" applyFont="1" applyBorder="1" applyAlignment="1">
      <alignment horizontal="left"/>
    </xf>
    <xf numFmtId="4" fontId="46" fillId="0" borderId="36" xfId="15" applyNumberFormat="1" applyFont="1" applyBorder="1" applyAlignment="1">
      <alignment horizontal="left"/>
    </xf>
    <xf numFmtId="4" fontId="46" fillId="8" borderId="36" xfId="15" applyNumberFormat="1" applyFont="1" applyFill="1" applyBorder="1" applyAlignment="1">
      <alignment horizontal="center"/>
    </xf>
    <xf numFmtId="169" fontId="46" fillId="8" borderId="4" xfId="15" applyNumberFormat="1" applyFont="1" applyFill="1" applyBorder="1" applyAlignment="1">
      <alignment horizontal="center"/>
    </xf>
    <xf numFmtId="169" fontId="46" fillId="0" borderId="36" xfId="15" applyNumberFormat="1" applyFont="1" applyBorder="1" applyAlignment="1">
      <alignment horizontal="left"/>
    </xf>
    <xf numFmtId="169" fontId="46" fillId="8" borderId="36" xfId="15" applyNumberFormat="1" applyFont="1" applyFill="1" applyBorder="1" applyAlignment="1">
      <alignment horizontal="center"/>
    </xf>
    <xf numFmtId="169" fontId="44" fillId="3" borderId="9" xfId="0" applyNumberFormat="1" applyFont="1" applyFill="1" applyBorder="1" applyAlignment="1">
      <alignment horizontal="left" wrapText="1"/>
    </xf>
    <xf numFmtId="169" fontId="44" fillId="3" borderId="15" xfId="0" applyNumberFormat="1" applyFont="1" applyFill="1" applyBorder="1" applyAlignment="1">
      <alignment horizontal="left" wrapText="1"/>
    </xf>
    <xf numFmtId="165" fontId="44" fillId="0" borderId="9" xfId="0" applyNumberFormat="1" applyFont="1" applyFill="1" applyBorder="1" applyAlignment="1">
      <alignment horizontal="center" wrapText="1"/>
    </xf>
    <xf numFmtId="49" fontId="52" fillId="6" borderId="14" xfId="14" applyNumberFormat="1" applyFont="1" applyFill="1" applyBorder="1" applyAlignment="1">
      <alignment horizontal="center" vertical="top" wrapText="1"/>
    </xf>
    <xf numFmtId="0" fontId="54" fillId="6" borderId="5" xfId="14" applyFont="1" applyFill="1" applyBorder="1" applyAlignment="1">
      <alignment horizontal="center" wrapText="1"/>
    </xf>
    <xf numFmtId="4" fontId="54" fillId="7" borderId="40" xfId="15" applyNumberFormat="1" applyFont="1" applyFill="1" applyBorder="1" applyAlignment="1">
      <alignment horizontal="center"/>
    </xf>
    <xf numFmtId="4" fontId="54" fillId="0" borderId="8" xfId="15" applyNumberFormat="1" applyFont="1" applyBorder="1" applyAlignment="1">
      <alignment horizontal="left"/>
    </xf>
    <xf numFmtId="4" fontId="54" fillId="8" borderId="40" xfId="15" applyNumberFormat="1" applyFont="1" applyFill="1" applyBorder="1" applyAlignment="1">
      <alignment horizontal="center"/>
    </xf>
    <xf numFmtId="4" fontId="54" fillId="0" borderId="38" xfId="15" applyNumberFormat="1" applyFont="1" applyBorder="1" applyAlignment="1">
      <alignment horizontal="left"/>
    </xf>
    <xf numFmtId="4" fontId="54" fillId="0" borderId="3" xfId="15" applyNumberFormat="1" applyFont="1" applyBorder="1" applyAlignment="1">
      <alignment horizontal="left"/>
    </xf>
    <xf numFmtId="4" fontId="54" fillId="8" borderId="7" xfId="15" applyNumberFormat="1" applyFont="1" applyFill="1" applyBorder="1" applyAlignment="1">
      <alignment horizontal="center"/>
    </xf>
    <xf numFmtId="169" fontId="52" fillId="3" borderId="5" xfId="0" applyNumberFormat="1" applyFont="1" applyFill="1" applyBorder="1" applyAlignment="1">
      <alignment horizontal="left" wrapText="1"/>
    </xf>
    <xf numFmtId="169" fontId="52" fillId="3" borderId="16" xfId="0" applyNumberFormat="1" applyFont="1" applyFill="1" applyBorder="1" applyAlignment="1">
      <alignment horizontal="left" wrapText="1"/>
    </xf>
    <xf numFmtId="165" fontId="52" fillId="0" borderId="5" xfId="0" applyNumberFormat="1" applyFont="1" applyFill="1" applyBorder="1" applyAlignment="1">
      <alignment horizontal="center" wrapText="1"/>
    </xf>
    <xf numFmtId="49" fontId="44" fillId="6" borderId="29" xfId="14" applyNumberFormat="1" applyFont="1" applyFill="1" applyBorder="1" applyAlignment="1">
      <alignment horizontal="center" vertical="top" wrapText="1"/>
    </xf>
    <xf numFmtId="0" fontId="44" fillId="6" borderId="30" xfId="14" applyFont="1" applyFill="1" applyBorder="1" applyAlignment="1">
      <alignment horizontal="center" wrapText="1"/>
    </xf>
    <xf numFmtId="4" fontId="46" fillId="8" borderId="41" xfId="15" applyNumberFormat="1" applyFont="1" applyFill="1" applyBorder="1" applyAlignment="1">
      <alignment horizontal="center"/>
    </xf>
    <xf numFmtId="4" fontId="46" fillId="0" borderId="52" xfId="15" applyNumberFormat="1" applyFont="1" applyBorder="1" applyAlignment="1">
      <alignment horizontal="left"/>
    </xf>
    <xf numFmtId="4" fontId="46" fillId="0" borderId="42" xfId="15" applyNumberFormat="1" applyFont="1" applyBorder="1" applyAlignment="1">
      <alignment horizontal="left"/>
    </xf>
    <xf numFmtId="4" fontId="46" fillId="0" borderId="22" xfId="15" applyNumberFormat="1" applyFont="1" applyBorder="1" applyAlignment="1">
      <alignment horizontal="left"/>
    </xf>
    <xf numFmtId="4" fontId="46" fillId="8" borderId="22" xfId="15" applyNumberFormat="1" applyFont="1" applyFill="1" applyBorder="1" applyAlignment="1">
      <alignment horizontal="center"/>
    </xf>
    <xf numFmtId="169" fontId="46" fillId="8" borderId="41" xfId="15" applyNumberFormat="1" applyFont="1" applyFill="1" applyBorder="1" applyAlignment="1">
      <alignment horizontal="center"/>
    </xf>
    <xf numFmtId="169" fontId="46" fillId="0" borderId="22" xfId="15" applyNumberFormat="1" applyFont="1" applyBorder="1" applyAlignment="1">
      <alignment horizontal="left"/>
    </xf>
    <xf numFmtId="169" fontId="46" fillId="8" borderId="22" xfId="15" applyNumberFormat="1" applyFont="1" applyFill="1" applyBorder="1" applyAlignment="1">
      <alignment horizontal="center"/>
    </xf>
    <xf numFmtId="169" fontId="44" fillId="3" borderId="30" xfId="0" applyNumberFormat="1" applyFont="1" applyFill="1" applyBorder="1" applyAlignment="1">
      <alignment horizontal="center" wrapText="1"/>
    </xf>
    <xf numFmtId="169" fontId="44" fillId="3" borderId="55" xfId="0" applyNumberFormat="1" applyFont="1" applyFill="1" applyBorder="1" applyAlignment="1">
      <alignment horizontal="center" wrapText="1"/>
    </xf>
    <xf numFmtId="165" fontId="44" fillId="0" borderId="30" xfId="0" applyNumberFormat="1" applyFont="1" applyFill="1" applyBorder="1" applyAlignment="1">
      <alignment horizontal="center" wrapText="1"/>
    </xf>
    <xf numFmtId="49" fontId="44" fillId="6" borderId="14" xfId="14" applyNumberFormat="1" applyFont="1" applyFill="1" applyBorder="1" applyAlignment="1">
      <alignment horizontal="center" vertical="top" wrapText="1"/>
    </xf>
    <xf numFmtId="0" fontId="48" fillId="0" borderId="14" xfId="15" applyFont="1" applyBorder="1" applyAlignment="1">
      <alignment horizontal="left" vertical="justify" wrapText="1"/>
    </xf>
    <xf numFmtId="0" fontId="54" fillId="6" borderId="9" xfId="14" applyFont="1" applyFill="1" applyBorder="1" applyAlignment="1">
      <alignment horizontal="center" wrapText="1"/>
    </xf>
    <xf numFmtId="4" fontId="46" fillId="8" borderId="37" xfId="15" applyNumberFormat="1" applyFont="1" applyFill="1" applyBorder="1" applyAlignment="1">
      <alignment horizontal="center"/>
    </xf>
    <xf numFmtId="4" fontId="46" fillId="0" borderId="33" xfId="15" applyNumberFormat="1" applyFont="1" applyBorder="1" applyAlignment="1">
      <alignment horizontal="left"/>
    </xf>
    <xf numFmtId="4" fontId="46" fillId="0" borderId="43" xfId="15" applyNumberFormat="1" applyFont="1" applyBorder="1" applyAlignment="1">
      <alignment horizontal="left"/>
    </xf>
    <xf numFmtId="4" fontId="46" fillId="0" borderId="3" xfId="15" applyNumberFormat="1" applyFont="1" applyBorder="1" applyAlignment="1">
      <alignment horizontal="left"/>
    </xf>
    <xf numFmtId="4" fontId="46" fillId="0" borderId="7" xfId="15" applyNumberFormat="1" applyFont="1" applyBorder="1" applyAlignment="1">
      <alignment horizontal="left"/>
    </xf>
    <xf numFmtId="4" fontId="46" fillId="0" borderId="8" xfId="15" applyNumberFormat="1" applyFont="1" applyBorder="1" applyAlignment="1">
      <alignment horizontal="left"/>
    </xf>
    <xf numFmtId="169" fontId="46" fillId="0" borderId="3" xfId="15" applyNumberFormat="1" applyFont="1" applyBorder="1" applyAlignment="1">
      <alignment horizontal="left"/>
    </xf>
    <xf numFmtId="4" fontId="46" fillId="0" borderId="38" xfId="15" applyNumberFormat="1" applyFont="1" applyBorder="1" applyAlignment="1">
      <alignment horizontal="left"/>
    </xf>
    <xf numFmtId="0" fontId="46" fillId="0" borderId="5" xfId="15" applyFont="1" applyBorder="1" applyAlignment="1">
      <alignment horizontal="left" vertical="justify" wrapText="1"/>
    </xf>
    <xf numFmtId="0" fontId="46" fillId="6" borderId="5" xfId="14" applyFont="1" applyFill="1" applyBorder="1" applyAlignment="1">
      <alignment horizontal="center" wrapText="1"/>
    </xf>
    <xf numFmtId="4" fontId="46" fillId="8" borderId="3" xfId="15" applyNumberFormat="1" applyFont="1" applyFill="1" applyBorder="1" applyAlignment="1">
      <alignment horizontal="center"/>
    </xf>
    <xf numFmtId="169" fontId="44" fillId="3" borderId="5" xfId="0" applyNumberFormat="1" applyFont="1" applyFill="1" applyBorder="1" applyAlignment="1">
      <alignment horizontal="left" wrapText="1"/>
    </xf>
    <xf numFmtId="169" fontId="44" fillId="3" borderId="16" xfId="0" applyNumberFormat="1" applyFont="1" applyFill="1" applyBorder="1" applyAlignment="1">
      <alignment horizontal="left" wrapText="1"/>
    </xf>
    <xf numFmtId="49" fontId="44" fillId="6" borderId="9" xfId="14" applyNumberFormat="1" applyFont="1" applyFill="1" applyBorder="1" applyAlignment="1">
      <alignment horizontal="center" vertical="top" wrapText="1"/>
    </xf>
    <xf numFmtId="0" fontId="46" fillId="0" borderId="14" xfId="15" applyFont="1" applyBorder="1" applyAlignment="1">
      <alignment horizontal="left" vertical="justify" wrapText="1"/>
    </xf>
    <xf numFmtId="0" fontId="48" fillId="0" borderId="5" xfId="15" applyFont="1" applyBorder="1" applyAlignment="1">
      <alignment horizontal="left" vertical="justify" wrapText="1"/>
    </xf>
    <xf numFmtId="4" fontId="46" fillId="0" borderId="3" xfId="15" applyNumberFormat="1" applyFont="1" applyFill="1" applyBorder="1" applyAlignment="1">
      <alignment horizontal="left"/>
    </xf>
    <xf numFmtId="169" fontId="46" fillId="0" borderId="3" xfId="15" applyNumberFormat="1" applyFont="1" applyFill="1" applyBorder="1" applyAlignment="1">
      <alignment horizontal="left"/>
    </xf>
    <xf numFmtId="169" fontId="46" fillId="0" borderId="38" xfId="15" applyNumberFormat="1" applyFont="1" applyBorder="1" applyAlignment="1">
      <alignment horizontal="left"/>
    </xf>
    <xf numFmtId="169" fontId="44" fillId="3" borderId="5" xfId="0" applyNumberFormat="1" applyFont="1" applyFill="1" applyBorder="1" applyAlignment="1">
      <alignment horizontal="center" wrapText="1"/>
    </xf>
    <xf numFmtId="169" fontId="44" fillId="3" borderId="16" xfId="0" applyNumberFormat="1" applyFont="1" applyFill="1" applyBorder="1" applyAlignment="1">
      <alignment horizontal="center" wrapText="1"/>
    </xf>
    <xf numFmtId="169" fontId="48" fillId="0" borderId="3" xfId="15" applyNumberFormat="1" applyFont="1" applyFill="1" applyBorder="1" applyAlignment="1">
      <alignment horizontal="left"/>
    </xf>
    <xf numFmtId="165" fontId="44" fillId="0" borderId="9" xfId="0" applyNumberFormat="1" applyFont="1" applyFill="1" applyBorder="1" applyAlignment="1">
      <alignment horizontal="left" wrapText="1"/>
    </xf>
    <xf numFmtId="4" fontId="48" fillId="7" borderId="37" xfId="15" applyNumberFormat="1" applyFont="1" applyFill="1" applyBorder="1" applyAlignment="1">
      <alignment horizontal="center"/>
    </xf>
    <xf numFmtId="4" fontId="48" fillId="7" borderId="3" xfId="15" applyNumberFormat="1" applyFont="1" applyFill="1" applyBorder="1" applyAlignment="1">
      <alignment horizontal="center"/>
    </xf>
    <xf numFmtId="169" fontId="46" fillId="0" borderId="38" xfId="15" applyNumberFormat="1" applyFont="1" applyFill="1" applyBorder="1" applyAlignment="1">
      <alignment horizontal="right"/>
    </xf>
    <xf numFmtId="2" fontId="44" fillId="0" borderId="9" xfId="0" applyNumberFormat="1" applyFont="1" applyFill="1" applyBorder="1" applyAlignment="1">
      <alignment horizontal="right" wrapText="1"/>
    </xf>
    <xf numFmtId="4" fontId="46" fillId="8" borderId="40" xfId="15" applyNumberFormat="1" applyFont="1" applyFill="1" applyBorder="1" applyAlignment="1">
      <alignment horizontal="center"/>
    </xf>
    <xf numFmtId="4" fontId="46" fillId="8" borderId="7" xfId="15" applyNumberFormat="1" applyFont="1" applyFill="1" applyBorder="1" applyAlignment="1">
      <alignment horizontal="center"/>
    </xf>
    <xf numFmtId="4" fontId="48" fillId="8" borderId="41" xfId="15" applyNumberFormat="1" applyFont="1" applyFill="1" applyBorder="1" applyAlignment="1">
      <alignment horizontal="center"/>
    </xf>
    <xf numFmtId="4" fontId="46" fillId="0" borderId="52" xfId="15" applyNumberFormat="1" applyFont="1" applyFill="1" applyBorder="1" applyAlignment="1">
      <alignment horizontal="left"/>
    </xf>
    <xf numFmtId="4" fontId="46" fillId="0" borderId="42" xfId="15" applyNumberFormat="1" applyFont="1" applyFill="1" applyBorder="1" applyAlignment="1">
      <alignment horizontal="left"/>
    </xf>
    <xf numFmtId="4" fontId="46" fillId="0" borderId="22" xfId="15" applyNumberFormat="1" applyFont="1" applyFill="1" applyBorder="1" applyAlignment="1">
      <alignment horizontal="left"/>
    </xf>
    <xf numFmtId="4" fontId="48" fillId="8" borderId="22" xfId="15" applyNumberFormat="1" applyFont="1" applyFill="1" applyBorder="1" applyAlignment="1">
      <alignment horizontal="center"/>
    </xf>
    <xf numFmtId="169" fontId="48" fillId="8" borderId="41" xfId="15" applyNumberFormat="1" applyFont="1" applyFill="1" applyBorder="1" applyAlignment="1">
      <alignment horizontal="center"/>
    </xf>
    <xf numFmtId="169" fontId="46" fillId="0" borderId="22" xfId="15" applyNumberFormat="1" applyFont="1" applyFill="1" applyBorder="1" applyAlignment="1">
      <alignment horizontal="left"/>
    </xf>
    <xf numFmtId="169" fontId="48" fillId="8" borderId="22" xfId="15" applyNumberFormat="1" applyFont="1" applyFill="1" applyBorder="1" applyAlignment="1">
      <alignment horizontal="center"/>
    </xf>
    <xf numFmtId="0" fontId="48" fillId="6" borderId="9" xfId="14" applyFont="1" applyFill="1" applyBorder="1" applyAlignment="1">
      <alignment vertical="top" wrapText="1"/>
    </xf>
    <xf numFmtId="4" fontId="46" fillId="0" borderId="33" xfId="15" applyNumberFormat="1" applyFont="1" applyFill="1" applyBorder="1" applyAlignment="1">
      <alignment horizontal="left"/>
    </xf>
    <xf numFmtId="4" fontId="46" fillId="0" borderId="43" xfId="15" applyNumberFormat="1" applyFont="1" applyFill="1" applyBorder="1" applyAlignment="1">
      <alignment horizontal="left"/>
    </xf>
    <xf numFmtId="4" fontId="46" fillId="0" borderId="7" xfId="15" applyNumberFormat="1" applyFont="1" applyFill="1" applyBorder="1" applyAlignment="1">
      <alignment horizontal="left"/>
    </xf>
    <xf numFmtId="169" fontId="46" fillId="0" borderId="7" xfId="15" applyNumberFormat="1" applyFont="1" applyFill="1" applyBorder="1" applyAlignment="1">
      <alignment horizontal="left"/>
    </xf>
    <xf numFmtId="0" fontId="54" fillId="6" borderId="9" xfId="14" applyFont="1" applyFill="1" applyBorder="1" applyAlignment="1">
      <alignment vertical="top" wrapText="1"/>
    </xf>
    <xf numFmtId="4" fontId="54" fillId="7" borderId="37" xfId="15" applyNumberFormat="1" applyFont="1" applyFill="1" applyBorder="1" applyAlignment="1">
      <alignment horizontal="center"/>
    </xf>
    <xf numFmtId="4" fontId="54" fillId="0" borderId="8" xfId="15" applyNumberFormat="1" applyFont="1" applyFill="1" applyBorder="1" applyAlignment="1">
      <alignment horizontal="left"/>
    </xf>
    <xf numFmtId="4" fontId="54" fillId="0" borderId="38" xfId="15" applyNumberFormat="1" applyFont="1" applyFill="1" applyBorder="1" applyAlignment="1">
      <alignment horizontal="left"/>
    </xf>
    <xf numFmtId="4" fontId="54" fillId="0" borderId="3" xfId="15" applyNumberFormat="1" applyFont="1" applyFill="1" applyBorder="1" applyAlignment="1">
      <alignment horizontal="left"/>
    </xf>
    <xf numFmtId="4" fontId="54" fillId="8" borderId="37" xfId="15" applyNumberFormat="1" applyFont="1" applyFill="1" applyBorder="1" applyAlignment="1">
      <alignment horizontal="center"/>
    </xf>
    <xf numFmtId="169" fontId="54" fillId="3" borderId="5" xfId="0" applyNumberFormat="1" applyFont="1" applyFill="1" applyBorder="1" applyAlignment="1">
      <alignment horizontal="left" wrapText="1"/>
    </xf>
    <xf numFmtId="169" fontId="54" fillId="3" borderId="16" xfId="0" applyNumberFormat="1" applyFont="1" applyFill="1" applyBorder="1" applyAlignment="1">
      <alignment horizontal="left" wrapText="1"/>
    </xf>
    <xf numFmtId="165" fontId="54" fillId="0" borderId="5" xfId="0" applyNumberFormat="1" applyFont="1" applyFill="1" applyBorder="1" applyAlignment="1">
      <alignment horizontal="center" wrapText="1"/>
    </xf>
    <xf numFmtId="0" fontId="44" fillId="6" borderId="9" xfId="14" applyFont="1" applyFill="1" applyBorder="1" applyAlignment="1">
      <alignment vertical="top" wrapText="1"/>
    </xf>
    <xf numFmtId="4" fontId="46" fillId="0" borderId="8" xfId="15" applyNumberFormat="1" applyFont="1" applyFill="1" applyBorder="1" applyAlignment="1">
      <alignment horizontal="left"/>
    </xf>
    <xf numFmtId="4" fontId="46" fillId="0" borderId="38" xfId="15" applyNumberFormat="1" applyFont="1" applyFill="1" applyBorder="1" applyAlignment="1">
      <alignment horizontal="left"/>
    </xf>
    <xf numFmtId="165" fontId="44" fillId="0" borderId="5" xfId="0" applyNumberFormat="1" applyFont="1" applyFill="1" applyBorder="1" applyAlignment="1">
      <alignment horizontal="left" wrapText="1"/>
    </xf>
    <xf numFmtId="0" fontId="46" fillId="0" borderId="5" xfId="15" applyFont="1" applyBorder="1" applyAlignment="1">
      <alignment horizontal="center" wrapText="1"/>
    </xf>
    <xf numFmtId="4" fontId="46" fillId="0" borderId="8" xfId="15" applyNumberFormat="1" applyFont="1" applyFill="1" applyBorder="1" applyAlignment="1">
      <alignment horizontal="right"/>
    </xf>
    <xf numFmtId="4" fontId="46" fillId="0" borderId="38" xfId="15" applyNumberFormat="1" applyFont="1" applyFill="1" applyBorder="1" applyAlignment="1">
      <alignment horizontal="right"/>
    </xf>
    <xf numFmtId="4" fontId="46" fillId="0" borderId="3" xfId="15" applyNumberFormat="1" applyFont="1" applyFill="1" applyBorder="1" applyAlignment="1">
      <alignment horizontal="right"/>
    </xf>
    <xf numFmtId="169" fontId="44" fillId="3" borderId="5" xfId="0" applyNumberFormat="1" applyFont="1" applyFill="1" applyBorder="1" applyAlignment="1">
      <alignment horizontal="right" wrapText="1"/>
    </xf>
    <xf numFmtId="169" fontId="44" fillId="3" borderId="16" xfId="0" applyNumberFormat="1" applyFont="1" applyFill="1" applyBorder="1" applyAlignment="1">
      <alignment horizontal="right" wrapText="1"/>
    </xf>
    <xf numFmtId="165" fontId="44" fillId="0" borderId="5" xfId="0" applyNumberFormat="1" applyFont="1" applyFill="1" applyBorder="1" applyAlignment="1">
      <alignment horizontal="right" wrapText="1"/>
    </xf>
    <xf numFmtId="0" fontId="44" fillId="0" borderId="5" xfId="14" applyFont="1" applyBorder="1" applyAlignment="1" applyProtection="1">
      <alignment horizontal="center" wrapText="1"/>
    </xf>
    <xf numFmtId="0" fontId="46" fillId="0" borderId="30" xfId="15" applyFont="1" applyBorder="1" applyAlignment="1">
      <alignment horizontal="center"/>
    </xf>
    <xf numFmtId="0" fontId="44" fillId="0" borderId="14" xfId="14" applyFont="1" applyBorder="1" applyAlignment="1" applyProtection="1">
      <alignment vertical="top" wrapText="1"/>
    </xf>
    <xf numFmtId="0" fontId="46" fillId="0" borderId="9" xfId="15" applyFont="1" applyBorder="1" applyAlignment="1">
      <alignment horizontal="center" wrapText="1"/>
    </xf>
    <xf numFmtId="169" fontId="46" fillId="0" borderId="7" xfId="15" applyNumberFormat="1" applyFont="1" applyBorder="1" applyAlignment="1">
      <alignment horizontal="left"/>
    </xf>
    <xf numFmtId="1" fontId="44" fillId="0" borderId="9" xfId="0" applyNumberFormat="1" applyFont="1" applyFill="1" applyBorder="1" applyAlignment="1">
      <alignment horizontal="left" wrapText="1"/>
    </xf>
    <xf numFmtId="4" fontId="54" fillId="8" borderId="3" xfId="15" applyNumberFormat="1" applyFont="1" applyFill="1" applyBorder="1" applyAlignment="1">
      <alignment horizontal="center"/>
    </xf>
    <xf numFmtId="0" fontId="44" fillId="0" borderId="9" xfId="14" applyFont="1" applyBorder="1" applyAlignment="1" applyProtection="1">
      <alignment vertical="top" wrapText="1"/>
    </xf>
    <xf numFmtId="0" fontId="44" fillId="0" borderId="31" xfId="14" applyFont="1" applyBorder="1" applyAlignment="1" applyProtection="1">
      <alignment vertical="top" wrapText="1"/>
    </xf>
    <xf numFmtId="4" fontId="46" fillId="9" borderId="3" xfId="15" applyNumberFormat="1" applyFont="1" applyFill="1" applyBorder="1" applyAlignment="1">
      <alignment horizontal="center"/>
    </xf>
    <xf numFmtId="169" fontId="46" fillId="9" borderId="3" xfId="15" applyNumberFormat="1" applyFont="1" applyFill="1" applyBorder="1" applyAlignment="1">
      <alignment horizontal="center"/>
    </xf>
    <xf numFmtId="1" fontId="44" fillId="0" borderId="5" xfId="0" applyNumberFormat="1" applyFont="1" applyFill="1" applyBorder="1" applyAlignment="1">
      <alignment horizontal="left" wrapText="1"/>
    </xf>
    <xf numFmtId="4" fontId="46" fillId="0" borderId="33" xfId="15" applyNumberFormat="1" applyFont="1" applyFill="1" applyBorder="1" applyAlignment="1">
      <alignment horizontal="right"/>
    </xf>
    <xf numFmtId="4" fontId="46" fillId="0" borderId="43" xfId="15" applyNumberFormat="1" applyFont="1" applyFill="1" applyBorder="1" applyAlignment="1">
      <alignment horizontal="right"/>
    </xf>
    <xf numFmtId="4" fontId="46" fillId="0" borderId="7" xfId="15" applyNumberFormat="1" applyFont="1" applyFill="1" applyBorder="1" applyAlignment="1">
      <alignment horizontal="right"/>
    </xf>
    <xf numFmtId="169" fontId="44" fillId="3" borderId="9" xfId="0" applyNumberFormat="1" applyFont="1" applyFill="1" applyBorder="1" applyAlignment="1">
      <alignment horizontal="right" wrapText="1"/>
    </xf>
    <xf numFmtId="169" fontId="44" fillId="3" borderId="15" xfId="0" applyNumberFormat="1" applyFont="1" applyFill="1" applyBorder="1" applyAlignment="1">
      <alignment horizontal="right" wrapText="1"/>
    </xf>
    <xf numFmtId="165" fontId="44" fillId="0" borderId="9" xfId="0" applyNumberFormat="1" applyFont="1" applyFill="1" applyBorder="1" applyAlignment="1">
      <alignment horizontal="right" wrapText="1"/>
    </xf>
    <xf numFmtId="0" fontId="52" fillId="6" borderId="5" xfId="14" applyFont="1" applyFill="1" applyBorder="1" applyAlignment="1">
      <alignment horizontal="center" wrapText="1"/>
    </xf>
    <xf numFmtId="4" fontId="54" fillId="0" borderId="8" xfId="15" applyNumberFormat="1" applyFont="1" applyFill="1" applyBorder="1" applyAlignment="1">
      <alignment horizontal="center"/>
    </xf>
    <xf numFmtId="4" fontId="54" fillId="0" borderId="38" xfId="15" applyNumberFormat="1" applyFont="1" applyFill="1" applyBorder="1" applyAlignment="1">
      <alignment horizontal="center"/>
    </xf>
    <xf numFmtId="4" fontId="54" fillId="0" borderId="3" xfId="15" applyNumberFormat="1" applyFont="1" applyFill="1" applyBorder="1" applyAlignment="1">
      <alignment horizontal="center"/>
    </xf>
    <xf numFmtId="4" fontId="46" fillId="7" borderId="41" xfId="15" applyNumberFormat="1" applyFont="1" applyFill="1" applyBorder="1" applyAlignment="1">
      <alignment horizontal="center"/>
    </xf>
    <xf numFmtId="4" fontId="48" fillId="7" borderId="22" xfId="15" applyNumberFormat="1" applyFont="1" applyFill="1" applyBorder="1" applyAlignment="1">
      <alignment horizontal="center"/>
    </xf>
    <xf numFmtId="49" fontId="44" fillId="6" borderId="9" xfId="14" applyNumberFormat="1" applyFont="1" applyFill="1" applyBorder="1" applyAlignment="1">
      <alignment horizontal="center" vertical="center" wrapText="1"/>
    </xf>
    <xf numFmtId="0" fontId="44" fillId="6" borderId="9" xfId="14" applyFont="1" applyFill="1" applyBorder="1" applyAlignment="1">
      <alignment vertical="center" wrapText="1"/>
    </xf>
    <xf numFmtId="0" fontId="44" fillId="6" borderId="9" xfId="14" applyFont="1" applyFill="1" applyBorder="1" applyAlignment="1">
      <alignment horizontal="center" vertical="center" wrapText="1"/>
    </xf>
    <xf numFmtId="165" fontId="44" fillId="8" borderId="40" xfId="0" applyNumberFormat="1" applyFont="1" applyFill="1" applyBorder="1" applyAlignment="1">
      <alignment horizontal="center" vertical="center" wrapText="1"/>
    </xf>
    <xf numFmtId="4" fontId="46" fillId="0" borderId="33" xfId="15" applyNumberFormat="1" applyFont="1" applyBorder="1" applyAlignment="1">
      <alignment horizontal="left" vertical="center"/>
    </xf>
    <xf numFmtId="165" fontId="46" fillId="8" borderId="40" xfId="15" applyNumberFormat="1" applyFont="1" applyFill="1" applyBorder="1" applyAlignment="1">
      <alignment horizontal="center"/>
    </xf>
    <xf numFmtId="4" fontId="46" fillId="0" borderId="43" xfId="15" applyNumberFormat="1" applyFont="1" applyBorder="1" applyAlignment="1">
      <alignment horizontal="left" vertical="center"/>
    </xf>
    <xf numFmtId="4" fontId="46" fillId="0" borderId="7" xfId="15" applyNumberFormat="1" applyFont="1" applyBorder="1" applyAlignment="1">
      <alignment horizontal="left" vertical="center"/>
    </xf>
    <xf numFmtId="2" fontId="46" fillId="7" borderId="7" xfId="15" applyNumberFormat="1" applyFont="1" applyFill="1" applyBorder="1" applyAlignment="1">
      <alignment horizontal="center"/>
    </xf>
    <xf numFmtId="2" fontId="46" fillId="8" borderId="7" xfId="15" applyNumberFormat="1" applyFont="1" applyFill="1" applyBorder="1" applyAlignment="1">
      <alignment horizontal="center"/>
    </xf>
    <xf numFmtId="165" fontId="46" fillId="8" borderId="7" xfId="15" applyNumberFormat="1" applyFont="1" applyFill="1" applyBorder="1" applyAlignment="1">
      <alignment horizontal="center"/>
    </xf>
    <xf numFmtId="169" fontId="46" fillId="3" borderId="9" xfId="15" applyNumberFormat="1" applyFont="1" applyFill="1" applyBorder="1" applyAlignment="1">
      <alignment horizontal="center" vertical="center"/>
    </xf>
    <xf numFmtId="169" fontId="46" fillId="3" borderId="15" xfId="15" applyNumberFormat="1" applyFont="1" applyFill="1" applyBorder="1" applyAlignment="1">
      <alignment horizontal="center" vertical="center"/>
    </xf>
    <xf numFmtId="169" fontId="46" fillId="0" borderId="9" xfId="15" applyNumberFormat="1" applyFont="1" applyFill="1" applyBorder="1" applyAlignment="1">
      <alignment horizontal="center" vertical="center"/>
    </xf>
    <xf numFmtId="0" fontId="46" fillId="0" borderId="9" xfId="15" applyNumberFormat="1" applyFont="1" applyBorder="1" applyAlignment="1">
      <alignment horizontal="center" vertical="center"/>
    </xf>
    <xf numFmtId="0" fontId="54" fillId="3" borderId="14" xfId="15" applyFont="1" applyFill="1" applyBorder="1" applyAlignment="1">
      <alignment wrapText="1"/>
    </xf>
    <xf numFmtId="0" fontId="54" fillId="3" borderId="9" xfId="15" applyFont="1" applyFill="1" applyBorder="1" applyAlignment="1">
      <alignment horizontal="center"/>
    </xf>
    <xf numFmtId="165" fontId="44" fillId="7" borderId="40" xfId="0" applyNumberFormat="1" applyFont="1" applyFill="1" applyBorder="1" applyAlignment="1">
      <alignment horizontal="center" vertical="center" wrapText="1"/>
    </xf>
    <xf numFmtId="165" fontId="46" fillId="7" borderId="40" xfId="15" applyNumberFormat="1" applyFont="1" applyFill="1" applyBorder="1" applyAlignment="1">
      <alignment horizontal="center"/>
    </xf>
    <xf numFmtId="165" fontId="46" fillId="8" borderId="3" xfId="15" applyNumberFormat="1" applyFont="1" applyFill="1" applyBorder="1" applyAlignment="1">
      <alignment horizontal="center"/>
    </xf>
    <xf numFmtId="0" fontId="54" fillId="3" borderId="31" xfId="15" applyFont="1" applyFill="1" applyBorder="1" applyAlignment="1">
      <alignment wrapText="1"/>
    </xf>
    <xf numFmtId="0" fontId="54" fillId="3" borderId="5" xfId="15" applyFont="1" applyFill="1" applyBorder="1" applyAlignment="1">
      <alignment horizontal="center"/>
    </xf>
    <xf numFmtId="0" fontId="54" fillId="3" borderId="5" xfId="15" applyFont="1" applyFill="1" applyBorder="1" applyAlignment="1">
      <alignment wrapText="1"/>
    </xf>
    <xf numFmtId="165" fontId="44" fillId="7" borderId="37" xfId="0" applyNumberFormat="1" applyFont="1" applyFill="1" applyBorder="1" applyAlignment="1">
      <alignment horizontal="center" vertical="center" wrapText="1"/>
    </xf>
    <xf numFmtId="165" fontId="46" fillId="7" borderId="37" xfId="15" applyNumberFormat="1" applyFont="1" applyFill="1" applyBorder="1" applyAlignment="1">
      <alignment horizontal="center"/>
    </xf>
    <xf numFmtId="165" fontId="44" fillId="8" borderId="37" xfId="0" applyNumberFormat="1" applyFont="1" applyFill="1" applyBorder="1" applyAlignment="1">
      <alignment horizontal="center" vertical="center" wrapText="1"/>
    </xf>
    <xf numFmtId="2" fontId="46" fillId="7" borderId="3" xfId="15" applyNumberFormat="1" applyFont="1" applyFill="1" applyBorder="1" applyAlignment="1">
      <alignment horizontal="center"/>
    </xf>
    <xf numFmtId="0" fontId="46" fillId="0" borderId="31" xfId="15" applyFont="1" applyBorder="1" applyAlignment="1">
      <alignment vertical="top" wrapText="1"/>
    </xf>
    <xf numFmtId="165" fontId="47" fillId="8" borderId="37" xfId="15" applyNumberFormat="1" applyFont="1" applyFill="1" applyBorder="1" applyAlignment="1">
      <alignment horizontal="center"/>
    </xf>
    <xf numFmtId="165" fontId="47" fillId="8" borderId="3" xfId="15" applyNumberFormat="1" applyFont="1" applyFill="1" applyBorder="1" applyAlignment="1">
      <alignment horizontal="center"/>
    </xf>
    <xf numFmtId="49" fontId="46" fillId="0" borderId="5" xfId="15" applyNumberFormat="1" applyFont="1" applyBorder="1" applyAlignment="1">
      <alignment vertical="top" wrapText="1"/>
    </xf>
    <xf numFmtId="165" fontId="46" fillId="7" borderId="7" xfId="15" applyNumberFormat="1" applyFont="1" applyFill="1" applyBorder="1" applyAlignment="1">
      <alignment horizontal="center"/>
    </xf>
    <xf numFmtId="0" fontId="46" fillId="0" borderId="5" xfId="6" applyNumberFormat="1" applyFont="1" applyBorder="1" applyAlignment="1">
      <alignment horizontal="center" vertical="top"/>
    </xf>
    <xf numFmtId="0" fontId="47" fillId="0" borderId="5" xfId="6" applyNumberFormat="1" applyFont="1" applyBorder="1" applyAlignment="1">
      <alignment horizontal="center" vertical="top"/>
    </xf>
    <xf numFmtId="0" fontId="47" fillId="4" borderId="5" xfId="15" applyFont="1" applyFill="1" applyBorder="1" applyAlignment="1">
      <alignment wrapText="1"/>
    </xf>
    <xf numFmtId="0" fontId="47" fillId="4" borderId="5" xfId="15" applyFont="1" applyFill="1" applyBorder="1" applyAlignment="1">
      <alignment horizontal="center"/>
    </xf>
    <xf numFmtId="169" fontId="47" fillId="8" borderId="37" xfId="15" applyNumberFormat="1" applyFont="1" applyFill="1" applyBorder="1" applyAlignment="1">
      <alignment horizontal="center"/>
    </xf>
    <xf numFmtId="4" fontId="47" fillId="0" borderId="8" xfId="15" applyNumberFormat="1" applyFont="1" applyBorder="1" applyAlignment="1">
      <alignment horizontal="left"/>
    </xf>
    <xf numFmtId="4" fontId="47" fillId="0" borderId="38" xfId="15" applyNumberFormat="1" applyFont="1" applyBorder="1" applyAlignment="1">
      <alignment horizontal="left"/>
    </xf>
    <xf numFmtId="4" fontId="47" fillId="0" borderId="3" xfId="15" applyNumberFormat="1" applyFont="1" applyBorder="1" applyAlignment="1">
      <alignment horizontal="left"/>
    </xf>
    <xf numFmtId="169" fontId="47" fillId="8" borderId="3" xfId="15" applyNumberFormat="1" applyFont="1" applyFill="1" applyBorder="1" applyAlignment="1">
      <alignment horizontal="center"/>
    </xf>
    <xf numFmtId="169" fontId="47" fillId="3" borderId="5" xfId="15" applyNumberFormat="1" applyFont="1" applyFill="1" applyBorder="1" applyAlignment="1">
      <alignment horizontal="center"/>
    </xf>
    <xf numFmtId="169" fontId="47" fillId="3" borderId="16" xfId="15" applyNumberFormat="1" applyFont="1" applyFill="1" applyBorder="1" applyAlignment="1">
      <alignment horizontal="center"/>
    </xf>
    <xf numFmtId="169" fontId="47" fillId="0" borderId="5" xfId="15" applyNumberFormat="1" applyFont="1" applyFill="1" applyBorder="1" applyAlignment="1">
      <alignment horizontal="center"/>
    </xf>
    <xf numFmtId="49" fontId="44" fillId="6" borderId="31" xfId="14" applyNumberFormat="1" applyFont="1" applyFill="1" applyBorder="1" applyAlignment="1">
      <alignment horizontal="center" vertical="center"/>
    </xf>
    <xf numFmtId="0" fontId="44" fillId="6" borderId="5" xfId="14" applyFont="1" applyFill="1" applyBorder="1" applyAlignment="1">
      <alignment vertical="top" wrapText="1"/>
    </xf>
    <xf numFmtId="0" fontId="44" fillId="6" borderId="5" xfId="14" applyFont="1" applyFill="1" applyBorder="1" applyAlignment="1">
      <alignment horizontal="center" vertical="top" wrapText="1"/>
    </xf>
    <xf numFmtId="169" fontId="47" fillId="8" borderId="44" xfId="15" applyNumberFormat="1" applyFont="1" applyFill="1" applyBorder="1" applyAlignment="1">
      <alignment horizontal="center"/>
    </xf>
    <xf numFmtId="4" fontId="47" fillId="0" borderId="53" xfId="15" applyNumberFormat="1" applyFont="1" applyBorder="1" applyAlignment="1">
      <alignment horizontal="left"/>
    </xf>
    <xf numFmtId="4" fontId="47" fillId="0" borderId="45" xfId="15" applyNumberFormat="1" applyFont="1" applyBorder="1" applyAlignment="1">
      <alignment horizontal="left"/>
    </xf>
    <xf numFmtId="4" fontId="47" fillId="0" borderId="6" xfId="15" applyNumberFormat="1" applyFont="1" applyBorder="1" applyAlignment="1">
      <alignment horizontal="left"/>
    </xf>
    <xf numFmtId="169" fontId="47" fillId="8" borderId="6" xfId="15" applyNumberFormat="1" applyFont="1" applyFill="1" applyBorder="1" applyAlignment="1">
      <alignment horizontal="center"/>
    </xf>
    <xf numFmtId="169" fontId="47" fillId="3" borderId="31" xfId="15" applyNumberFormat="1" applyFont="1" applyFill="1" applyBorder="1" applyAlignment="1">
      <alignment horizontal="center"/>
    </xf>
    <xf numFmtId="169" fontId="47" fillId="3" borderId="56" xfId="15" applyNumberFormat="1" applyFont="1" applyFill="1" applyBorder="1" applyAlignment="1">
      <alignment horizontal="center"/>
    </xf>
    <xf numFmtId="169" fontId="47" fillId="0" borderId="31" xfId="15" applyNumberFormat="1" applyFont="1" applyFill="1" applyBorder="1" applyAlignment="1">
      <alignment horizontal="center"/>
    </xf>
    <xf numFmtId="168" fontId="46" fillId="0" borderId="31" xfId="15" applyNumberFormat="1" applyFont="1" applyBorder="1" applyAlignment="1">
      <alignment horizontal="center"/>
    </xf>
    <xf numFmtId="49" fontId="46" fillId="0" borderId="31" xfId="15" applyNumberFormat="1" applyFont="1" applyBorder="1" applyAlignment="1">
      <alignment wrapText="1"/>
    </xf>
    <xf numFmtId="0" fontId="46" fillId="0" borderId="31" xfId="15" applyFont="1" applyBorder="1" applyAlignment="1">
      <alignment horizontal="center" wrapText="1"/>
    </xf>
    <xf numFmtId="165" fontId="46" fillId="7" borderId="44" xfId="0" applyNumberFormat="1" applyFont="1" applyFill="1" applyBorder="1" applyAlignment="1">
      <alignment horizontal="center" wrapText="1"/>
    </xf>
    <xf numFmtId="4" fontId="46" fillId="0" borderId="53" xfId="15" applyNumberFormat="1" applyFont="1" applyBorder="1" applyAlignment="1">
      <alignment horizontal="left"/>
    </xf>
    <xf numFmtId="165" fontId="46" fillId="7" borderId="44" xfId="15" applyNumberFormat="1" applyFont="1" applyFill="1" applyBorder="1" applyAlignment="1">
      <alignment horizontal="center"/>
    </xf>
    <xf numFmtId="4" fontId="46" fillId="0" borderId="45" xfId="15" applyNumberFormat="1" applyFont="1" applyBorder="1" applyAlignment="1">
      <alignment horizontal="left"/>
    </xf>
    <xf numFmtId="165" fontId="46" fillId="8" borderId="44" xfId="0" applyNumberFormat="1" applyFont="1" applyFill="1" applyBorder="1" applyAlignment="1">
      <alignment horizontal="center" wrapText="1"/>
    </xf>
    <xf numFmtId="4" fontId="46" fillId="0" borderId="6" xfId="15" applyNumberFormat="1" applyFont="1" applyBorder="1" applyAlignment="1">
      <alignment horizontal="left"/>
    </xf>
    <xf numFmtId="165" fontId="46" fillId="7" borderId="6" xfId="15" applyNumberFormat="1" applyFont="1" applyFill="1" applyBorder="1" applyAlignment="1">
      <alignment horizontal="center"/>
    </xf>
    <xf numFmtId="0" fontId="46" fillId="7" borderId="6" xfId="15" applyFont="1" applyFill="1" applyBorder="1" applyAlignment="1">
      <alignment horizontal="center"/>
    </xf>
    <xf numFmtId="165" fontId="46" fillId="8" borderId="6" xfId="15" applyNumberFormat="1" applyFont="1" applyFill="1" applyBorder="1" applyAlignment="1">
      <alignment horizontal="center"/>
    </xf>
    <xf numFmtId="169" fontId="46" fillId="3" borderId="31" xfId="15" applyNumberFormat="1" applyFont="1" applyFill="1" applyBorder="1" applyAlignment="1">
      <alignment horizontal="center"/>
    </xf>
    <xf numFmtId="169" fontId="46" fillId="3" borderId="56" xfId="15" applyNumberFormat="1" applyFont="1" applyFill="1" applyBorder="1" applyAlignment="1">
      <alignment horizontal="center"/>
    </xf>
    <xf numFmtId="169" fontId="46" fillId="0" borderId="31" xfId="15" applyNumberFormat="1" applyFont="1" applyFill="1" applyBorder="1" applyAlignment="1">
      <alignment horizontal="center"/>
    </xf>
    <xf numFmtId="0" fontId="47" fillId="0" borderId="11" xfId="15" applyNumberFormat="1" applyFont="1" applyBorder="1" applyAlignment="1">
      <alignment horizontal="center" vertical="top"/>
    </xf>
    <xf numFmtId="0" fontId="47" fillId="0" borderId="11" xfId="15" applyFont="1" applyBorder="1" applyAlignment="1">
      <alignment vertical="center" wrapText="1"/>
    </xf>
    <xf numFmtId="0" fontId="47" fillId="0" borderId="11" xfId="15" applyFont="1" applyBorder="1" applyAlignment="1">
      <alignment horizontal="center" vertical="center"/>
    </xf>
    <xf numFmtId="169" fontId="47" fillId="8" borderId="46" xfId="15" applyNumberFormat="1" applyFont="1" applyFill="1" applyBorder="1" applyAlignment="1">
      <alignment horizontal="center"/>
    </xf>
    <xf numFmtId="4" fontId="46" fillId="0" borderId="54" xfId="15" applyNumberFormat="1" applyFont="1" applyFill="1" applyBorder="1" applyAlignment="1">
      <alignment horizontal="left"/>
    </xf>
    <xf numFmtId="4" fontId="46" fillId="0" borderId="24" xfId="15" applyNumberFormat="1" applyFont="1" applyFill="1" applyBorder="1" applyAlignment="1">
      <alignment horizontal="left"/>
    </xf>
    <xf numFmtId="4" fontId="46" fillId="0" borderId="35" xfId="15" applyNumberFormat="1" applyFont="1" applyFill="1" applyBorder="1" applyAlignment="1">
      <alignment horizontal="left"/>
    </xf>
    <xf numFmtId="169" fontId="47" fillId="8" borderId="35" xfId="15" applyNumberFormat="1" applyFont="1" applyFill="1" applyBorder="1" applyAlignment="1">
      <alignment horizontal="center"/>
    </xf>
    <xf numFmtId="169" fontId="46" fillId="3" borderId="11" xfId="15" applyNumberFormat="1" applyFont="1" applyFill="1" applyBorder="1" applyAlignment="1">
      <alignment horizontal="center"/>
    </xf>
    <xf numFmtId="169" fontId="46" fillId="3" borderId="20" xfId="15" applyNumberFormat="1" applyFont="1" applyFill="1" applyBorder="1" applyAlignment="1">
      <alignment horizontal="center"/>
    </xf>
    <xf numFmtId="169" fontId="46" fillId="0" borderId="11" xfId="15" applyNumberFormat="1" applyFont="1" applyFill="1" applyBorder="1" applyAlignment="1">
      <alignment horizontal="center"/>
    </xf>
    <xf numFmtId="0" fontId="47" fillId="0" borderId="14" xfId="15" applyNumberFormat="1" applyFont="1" applyBorder="1" applyAlignment="1">
      <alignment horizontal="center" vertical="top"/>
    </xf>
    <xf numFmtId="0" fontId="46" fillId="0" borderId="14" xfId="14" applyFont="1" applyFill="1" applyBorder="1" applyAlignment="1">
      <alignment vertical="center" wrapText="1"/>
    </xf>
    <xf numFmtId="0" fontId="46" fillId="0" borderId="14" xfId="15" applyFont="1" applyBorder="1" applyAlignment="1">
      <alignment horizontal="center" vertical="center"/>
    </xf>
    <xf numFmtId="169" fontId="47" fillId="8" borderId="4" xfId="15" applyNumberFormat="1" applyFont="1" applyFill="1" applyBorder="1" applyAlignment="1">
      <alignment horizontal="center"/>
    </xf>
    <xf numFmtId="4" fontId="46" fillId="0" borderId="51" xfId="15" applyNumberFormat="1" applyFont="1" applyFill="1" applyBorder="1" applyAlignment="1">
      <alignment horizontal="left"/>
    </xf>
    <xf numFmtId="169" fontId="47" fillId="7" borderId="4" xfId="15" applyNumberFormat="1" applyFont="1" applyFill="1" applyBorder="1" applyAlignment="1">
      <alignment horizontal="center"/>
    </xf>
    <xf numFmtId="4" fontId="46" fillId="0" borderId="39" xfId="15" applyNumberFormat="1" applyFont="1" applyFill="1" applyBorder="1" applyAlignment="1">
      <alignment horizontal="left"/>
    </xf>
    <xf numFmtId="4" fontId="46" fillId="0" borderId="36" xfId="15" applyNumberFormat="1" applyFont="1" applyFill="1" applyBorder="1" applyAlignment="1">
      <alignment horizontal="left"/>
    </xf>
    <xf numFmtId="169" fontId="47" fillId="7" borderId="36" xfId="15" applyNumberFormat="1" applyFont="1" applyFill="1" applyBorder="1" applyAlignment="1">
      <alignment horizontal="center"/>
    </xf>
    <xf numFmtId="169" fontId="47" fillId="8" borderId="36" xfId="15" applyNumberFormat="1" applyFont="1" applyFill="1" applyBorder="1" applyAlignment="1">
      <alignment horizontal="center"/>
    </xf>
    <xf numFmtId="169" fontId="46" fillId="3" borderId="13" xfId="15" applyNumberFormat="1" applyFont="1" applyFill="1" applyBorder="1" applyAlignment="1">
      <alignment horizontal="center"/>
    </xf>
    <xf numFmtId="169" fontId="46" fillId="3" borderId="21" xfId="15" applyNumberFormat="1" applyFont="1" applyFill="1" applyBorder="1" applyAlignment="1">
      <alignment horizontal="center"/>
    </xf>
    <xf numFmtId="169" fontId="46" fillId="0" borderId="14" xfId="15" applyNumberFormat="1" applyFont="1" applyFill="1" applyBorder="1" applyAlignment="1">
      <alignment horizontal="center"/>
    </xf>
    <xf numFmtId="0" fontId="47" fillId="0" borderId="19" xfId="15" applyNumberFormat="1" applyFont="1" applyBorder="1" applyAlignment="1">
      <alignment horizontal="center" vertical="top"/>
    </xf>
    <xf numFmtId="0" fontId="46" fillId="0" borderId="19" xfId="14" applyFont="1" applyFill="1" applyBorder="1" applyAlignment="1">
      <alignment vertical="center" wrapText="1"/>
    </xf>
    <xf numFmtId="0" fontId="46" fillId="0" borderId="19" xfId="15" applyFont="1" applyBorder="1" applyAlignment="1">
      <alignment horizontal="center" vertical="center"/>
    </xf>
    <xf numFmtId="169" fontId="47" fillId="8" borderId="34" xfId="15" applyNumberFormat="1" applyFont="1" applyFill="1" applyBorder="1" applyAlignment="1">
      <alignment horizontal="center"/>
    </xf>
    <xf numFmtId="4" fontId="46" fillId="0" borderId="50" xfId="15" applyNumberFormat="1" applyFont="1" applyFill="1" applyBorder="1" applyAlignment="1">
      <alignment horizontal="left"/>
    </xf>
    <xf numFmtId="169" fontId="47" fillId="7" borderId="34" xfId="15" applyNumberFormat="1" applyFont="1" applyFill="1" applyBorder="1" applyAlignment="1">
      <alignment horizontal="center"/>
    </xf>
    <xf numFmtId="4" fontId="46" fillId="0" borderId="23" xfId="15" applyNumberFormat="1" applyFont="1" applyFill="1" applyBorder="1" applyAlignment="1">
      <alignment horizontal="left"/>
    </xf>
    <xf numFmtId="4" fontId="46" fillId="0" borderId="32" xfId="15" applyNumberFormat="1" applyFont="1" applyFill="1" applyBorder="1" applyAlignment="1">
      <alignment horizontal="left"/>
    </xf>
    <xf numFmtId="169" fontId="47" fillId="8" borderId="32" xfId="15" applyNumberFormat="1" applyFont="1" applyFill="1" applyBorder="1" applyAlignment="1">
      <alignment horizontal="center"/>
    </xf>
    <xf numFmtId="169" fontId="46" fillId="3" borderId="19" xfId="15" applyNumberFormat="1" applyFont="1" applyFill="1" applyBorder="1" applyAlignment="1">
      <alignment horizontal="center"/>
    </xf>
    <xf numFmtId="169" fontId="46" fillId="3" borderId="18" xfId="15" applyNumberFormat="1" applyFont="1" applyFill="1" applyBorder="1" applyAlignment="1">
      <alignment horizontal="center"/>
    </xf>
    <xf numFmtId="169" fontId="46" fillId="0" borderId="19" xfId="15" applyNumberFormat="1" applyFont="1" applyFill="1" applyBorder="1" applyAlignment="1">
      <alignment horizontal="center"/>
    </xf>
    <xf numFmtId="0" fontId="46" fillId="0" borderId="9" xfId="15" applyFont="1" applyBorder="1" applyAlignment="1">
      <alignment wrapText="1"/>
    </xf>
    <xf numFmtId="169" fontId="46" fillId="7" borderId="40" xfId="15" applyNumberFormat="1" applyFont="1" applyFill="1" applyBorder="1" applyAlignment="1">
      <alignment horizontal="center"/>
    </xf>
    <xf numFmtId="169" fontId="46" fillId="7" borderId="7" xfId="15" applyNumberFormat="1" applyFont="1" applyFill="1" applyBorder="1" applyAlignment="1">
      <alignment horizontal="center"/>
    </xf>
    <xf numFmtId="169" fontId="46" fillId="3" borderId="9" xfId="15" applyNumberFormat="1" applyFont="1" applyFill="1" applyBorder="1" applyAlignment="1">
      <alignment horizontal="center"/>
    </xf>
    <xf numFmtId="169" fontId="46" fillId="3" borderId="15" xfId="15" applyNumberFormat="1" applyFont="1" applyFill="1" applyBorder="1" applyAlignment="1">
      <alignment horizontal="center"/>
    </xf>
    <xf numFmtId="0" fontId="54" fillId="0" borderId="5" xfId="14" applyFont="1" applyBorder="1" applyAlignment="1" applyProtection="1">
      <alignment vertical="top" wrapText="1"/>
    </xf>
    <xf numFmtId="0" fontId="54" fillId="0" borderId="5" xfId="14" applyFont="1" applyBorder="1" applyAlignment="1" applyProtection="1">
      <alignment horizontal="center" wrapText="1"/>
    </xf>
    <xf numFmtId="0" fontId="46" fillId="0" borderId="5" xfId="14" applyFont="1" applyBorder="1" applyAlignment="1">
      <alignment vertical="top" wrapText="1"/>
    </xf>
    <xf numFmtId="0" fontId="54" fillId="0" borderId="5" xfId="15" applyFont="1" applyBorder="1" applyAlignment="1">
      <alignment wrapText="1"/>
    </xf>
    <xf numFmtId="0" fontId="54" fillId="0" borderId="5" xfId="15" applyFont="1" applyBorder="1" applyAlignment="1">
      <alignment horizontal="center"/>
    </xf>
    <xf numFmtId="0" fontId="46" fillId="0" borderId="19" xfId="15" applyNumberFormat="1" applyFont="1" applyBorder="1" applyAlignment="1">
      <alignment horizontal="center" vertical="top"/>
    </xf>
    <xf numFmtId="0" fontId="46" fillId="0" borderId="19" xfId="15" applyFont="1" applyBorder="1" applyAlignment="1">
      <alignment wrapText="1"/>
    </xf>
    <xf numFmtId="0" fontId="55" fillId="0" borderId="19" xfId="15" applyFont="1" applyBorder="1" applyAlignment="1">
      <alignment horizontal="center" wrapText="1"/>
    </xf>
    <xf numFmtId="2" fontId="47" fillId="8" borderId="34" xfId="15" applyNumberFormat="1" applyFont="1" applyFill="1" applyBorder="1" applyAlignment="1">
      <alignment horizontal="center"/>
    </xf>
    <xf numFmtId="170" fontId="46" fillId="0" borderId="50" xfId="15" applyNumberFormat="1" applyFont="1" applyFill="1" applyBorder="1" applyAlignment="1">
      <alignment horizontal="center"/>
    </xf>
    <xf numFmtId="170" fontId="46" fillId="0" borderId="23" xfId="15" applyNumberFormat="1" applyFont="1" applyFill="1" applyBorder="1" applyAlignment="1">
      <alignment horizontal="center"/>
    </xf>
    <xf numFmtId="170" fontId="46" fillId="0" borderId="32" xfId="15" applyNumberFormat="1" applyFont="1" applyFill="1" applyBorder="1" applyAlignment="1">
      <alignment horizontal="center"/>
    </xf>
    <xf numFmtId="2" fontId="47" fillId="8" borderId="32" xfId="15" applyNumberFormat="1" applyFont="1" applyFill="1" applyBorder="1" applyAlignment="1">
      <alignment horizontal="center"/>
    </xf>
    <xf numFmtId="0" fontId="46" fillId="8" borderId="32" xfId="15" applyFont="1" applyFill="1" applyBorder="1" applyAlignment="1">
      <alignment horizontal="center" vertical="center" wrapText="1"/>
    </xf>
    <xf numFmtId="0" fontId="47" fillId="8" borderId="59" xfId="15" applyFont="1" applyFill="1" applyBorder="1" applyAlignment="1">
      <alignment horizontal="center" vertical="center" wrapText="1"/>
    </xf>
    <xf numFmtId="0" fontId="47" fillId="8" borderId="26" xfId="15" applyFont="1" applyFill="1" applyBorder="1" applyAlignment="1">
      <alignment horizontal="center" vertical="center" wrapText="1"/>
    </xf>
    <xf numFmtId="0" fontId="46" fillId="0" borderId="62" xfId="15" applyFont="1" applyFill="1" applyBorder="1" applyAlignment="1">
      <alignment horizontal="center" vertical="top" wrapText="1"/>
    </xf>
    <xf numFmtId="0" fontId="46" fillId="0" borderId="63" xfId="15" applyFont="1" applyFill="1" applyBorder="1" applyAlignment="1">
      <alignment horizontal="center" vertical="top" wrapText="1"/>
    </xf>
    <xf numFmtId="0" fontId="46" fillId="8" borderId="57" xfId="15" applyFont="1" applyFill="1" applyBorder="1" applyAlignment="1">
      <alignment horizontal="center" vertical="center" wrapText="1"/>
    </xf>
    <xf numFmtId="0" fontId="46" fillId="8" borderId="48" xfId="15" applyFont="1" applyFill="1" applyBorder="1" applyAlignment="1">
      <alignment horizontal="center" vertical="center" wrapText="1"/>
    </xf>
    <xf numFmtId="0" fontId="47" fillId="8" borderId="2" xfId="15" applyFont="1" applyFill="1" applyBorder="1" applyAlignment="1">
      <alignment horizontal="center" vertical="center" wrapText="1"/>
    </xf>
    <xf numFmtId="0" fontId="47" fillId="8" borderId="47" xfId="15" applyFont="1" applyFill="1" applyBorder="1" applyAlignment="1">
      <alignment horizontal="center" vertical="center" wrapText="1"/>
    </xf>
    <xf numFmtId="0" fontId="46" fillId="0" borderId="64" xfId="15" applyFont="1" applyFill="1" applyBorder="1" applyAlignment="1">
      <alignment horizontal="center" vertical="top" wrapText="1"/>
    </xf>
    <xf numFmtId="0" fontId="46" fillId="0" borderId="65" xfId="15" applyFont="1" applyFill="1" applyBorder="1" applyAlignment="1">
      <alignment horizontal="center" vertical="top" wrapText="1"/>
    </xf>
    <xf numFmtId="0" fontId="47" fillId="8" borderId="34" xfId="15" applyFont="1" applyFill="1" applyBorder="1" applyAlignment="1">
      <alignment horizontal="center" vertical="center" wrapText="1"/>
    </xf>
    <xf numFmtId="0" fontId="46" fillId="0" borderId="77" xfId="15" applyFont="1" applyFill="1" applyBorder="1" applyAlignment="1">
      <alignment horizontal="center" vertical="top" wrapText="1"/>
    </xf>
    <xf numFmtId="0" fontId="46" fillId="0" borderId="68" xfId="15" applyFont="1" applyFill="1" applyBorder="1" applyAlignment="1">
      <alignment horizontal="center" vertical="top" wrapText="1"/>
    </xf>
    <xf numFmtId="0" fontId="46" fillId="8" borderId="49" xfId="15" applyFont="1" applyFill="1" applyBorder="1" applyAlignment="1">
      <alignment horizontal="center" vertical="center" wrapText="1"/>
    </xf>
    <xf numFmtId="0" fontId="46" fillId="0" borderId="74" xfId="15" applyFont="1" applyFill="1" applyBorder="1" applyAlignment="1">
      <alignment horizontal="center" vertical="top" wrapText="1"/>
    </xf>
    <xf numFmtId="0" fontId="46" fillId="0" borderId="66" xfId="15" applyFont="1" applyFill="1" applyBorder="1" applyAlignment="1">
      <alignment horizontal="center" vertical="top" wrapText="1"/>
    </xf>
    <xf numFmtId="0" fontId="46" fillId="0" borderId="5" xfId="15" applyNumberFormat="1" applyFont="1" applyBorder="1" applyAlignment="1">
      <alignment horizontal="center" vertical="top"/>
    </xf>
    <xf numFmtId="49" fontId="44" fillId="6" borderId="31" xfId="14" applyNumberFormat="1" applyFont="1" applyFill="1" applyBorder="1" applyAlignment="1">
      <alignment horizontal="center" vertical="top" wrapText="1"/>
    </xf>
    <xf numFmtId="49" fontId="44" fillId="6" borderId="14" xfId="14" applyNumberFormat="1" applyFont="1" applyFill="1" applyBorder="1" applyAlignment="1">
      <alignment horizontal="center" vertical="top" wrapText="1"/>
    </xf>
    <xf numFmtId="49" fontId="44" fillId="6" borderId="9" xfId="14" applyNumberFormat="1" applyFont="1" applyFill="1" applyBorder="1" applyAlignment="1">
      <alignment horizontal="center" vertical="top" wrapText="1"/>
    </xf>
    <xf numFmtId="0" fontId="46" fillId="0" borderId="9" xfId="15" applyNumberFormat="1" applyFont="1" applyBorder="1" applyAlignment="1">
      <alignment horizontal="center" vertical="top"/>
    </xf>
    <xf numFmtId="0" fontId="46" fillId="0" borderId="30" xfId="15" applyNumberFormat="1" applyFont="1" applyBorder="1" applyAlignment="1">
      <alignment horizontal="center" vertical="top"/>
    </xf>
    <xf numFmtId="0" fontId="46" fillId="0" borderId="5" xfId="14" applyFont="1" applyBorder="1" applyAlignment="1">
      <alignment horizontal="left" vertical="top" wrapText="1"/>
    </xf>
    <xf numFmtId="0" fontId="46" fillId="0" borderId="9" xfId="15" applyFont="1" applyBorder="1" applyAlignment="1">
      <alignment horizontal="left" wrapText="1"/>
    </xf>
    <xf numFmtId="0" fontId="46" fillId="0" borderId="5" xfId="15" applyFont="1" applyBorder="1" applyAlignment="1">
      <alignment horizontal="left" wrapText="1"/>
    </xf>
    <xf numFmtId="0" fontId="46" fillId="0" borderId="30" xfId="15" applyFont="1" applyBorder="1" applyAlignment="1">
      <alignment horizontal="left" wrapText="1"/>
    </xf>
    <xf numFmtId="49" fontId="44" fillId="6" borderId="5" xfId="14" applyNumberFormat="1" applyFont="1" applyFill="1" applyBorder="1" applyAlignment="1">
      <alignment horizontal="center" vertical="top" wrapText="1"/>
    </xf>
    <xf numFmtId="49" fontId="44" fillId="6" borderId="30" xfId="14" applyNumberFormat="1" applyFont="1" applyFill="1" applyBorder="1" applyAlignment="1">
      <alignment horizontal="center" vertical="top" wrapText="1"/>
    </xf>
    <xf numFmtId="0" fontId="44" fillId="6" borderId="5" xfId="14" applyFont="1" applyFill="1" applyBorder="1" applyAlignment="1">
      <alignment vertical="top" wrapText="1"/>
    </xf>
    <xf numFmtId="0" fontId="44" fillId="6" borderId="30" xfId="14" applyFont="1" applyFill="1" applyBorder="1" applyAlignment="1">
      <alignment vertical="top" wrapText="1"/>
    </xf>
    <xf numFmtId="0" fontId="44" fillId="6" borderId="14" xfId="14" applyFont="1" applyFill="1" applyBorder="1" applyAlignment="1">
      <alignment vertical="top" wrapText="1"/>
    </xf>
    <xf numFmtId="0" fontId="44" fillId="6" borderId="9" xfId="14" applyFont="1" applyFill="1" applyBorder="1" applyAlignment="1">
      <alignment vertical="top" wrapText="1"/>
    </xf>
    <xf numFmtId="49" fontId="44" fillId="6" borderId="29" xfId="14" applyNumberFormat="1" applyFont="1" applyFill="1" applyBorder="1" applyAlignment="1">
      <alignment horizontal="center" vertical="top" wrapText="1"/>
    </xf>
    <xf numFmtId="0" fontId="44" fillId="6" borderId="31" xfId="14" applyFont="1" applyFill="1" applyBorder="1" applyAlignment="1">
      <alignment vertical="top" wrapText="1"/>
    </xf>
    <xf numFmtId="0" fontId="44" fillId="6" borderId="29" xfId="14" applyFont="1" applyFill="1" applyBorder="1" applyAlignment="1">
      <alignment vertical="top" wrapText="1"/>
    </xf>
    <xf numFmtId="49" fontId="44" fillId="6" borderId="10" xfId="14" applyNumberFormat="1" applyFont="1" applyFill="1" applyBorder="1" applyAlignment="1">
      <alignment horizontal="center" vertical="top" wrapText="1"/>
    </xf>
    <xf numFmtId="0" fontId="44" fillId="6" borderId="10" xfId="14" applyFont="1" applyFill="1" applyBorder="1" applyAlignment="1">
      <alignment vertical="top" wrapText="1"/>
    </xf>
    <xf numFmtId="0" fontId="46" fillId="0" borderId="28" xfId="15" applyNumberFormat="1" applyFont="1" applyBorder="1" applyAlignment="1">
      <alignment horizontal="center" vertical="center" wrapText="1"/>
    </xf>
    <xf numFmtId="0" fontId="46" fillId="0" borderId="14" xfId="15" applyNumberFormat="1" applyFont="1" applyBorder="1" applyAlignment="1">
      <alignment horizontal="center" vertical="center" wrapText="1"/>
    </xf>
    <xf numFmtId="0" fontId="46" fillId="0" borderId="13" xfId="15" applyFont="1" applyBorder="1" applyAlignment="1">
      <alignment horizontal="center" vertical="center" wrapText="1"/>
    </xf>
    <xf numFmtId="0" fontId="46" fillId="0" borderId="14" xfId="15" applyFont="1" applyBorder="1" applyAlignment="1">
      <alignment horizontal="center" vertical="center" wrapText="1"/>
    </xf>
    <xf numFmtId="0" fontId="46" fillId="0" borderId="31" xfId="15" applyFont="1" applyBorder="1" applyAlignment="1">
      <alignment horizontal="center" vertical="center" wrapText="1"/>
    </xf>
    <xf numFmtId="0" fontId="46" fillId="0" borderId="28" xfId="15" applyFont="1" applyBorder="1" applyAlignment="1">
      <alignment horizontal="left" vertical="justify" wrapText="1"/>
    </xf>
    <xf numFmtId="0" fontId="53" fillId="0" borderId="14" xfId="0" applyFont="1" applyBorder="1"/>
    <xf numFmtId="0" fontId="53" fillId="0" borderId="29" xfId="0" applyFont="1" applyBorder="1"/>
    <xf numFmtId="0" fontId="46" fillId="0" borderId="31" xfId="15" applyFont="1" applyBorder="1" applyAlignment="1">
      <alignment horizontal="left" vertical="justify" wrapText="1"/>
    </xf>
    <xf numFmtId="0" fontId="46" fillId="0" borderId="14" xfId="15" applyFont="1" applyBorder="1" applyAlignment="1">
      <alignment horizontal="left" vertical="justify" wrapText="1"/>
    </xf>
    <xf numFmtId="0" fontId="46" fillId="0" borderId="9" xfId="15" applyFont="1" applyBorder="1" applyAlignment="1">
      <alignment horizontal="left" vertical="justify" wrapText="1"/>
    </xf>
    <xf numFmtId="0" fontId="47" fillId="0" borderId="59" xfId="15" applyFont="1" applyFill="1" applyBorder="1" applyAlignment="1">
      <alignment horizontal="center" vertical="center" wrapText="1"/>
    </xf>
    <xf numFmtId="0" fontId="47" fillId="0" borderId="61" xfId="15" applyFont="1" applyFill="1" applyBorder="1" applyAlignment="1">
      <alignment horizontal="center" vertical="center" wrapText="1"/>
    </xf>
    <xf numFmtId="0" fontId="47" fillId="0" borderId="71" xfId="15" applyFont="1" applyFill="1" applyBorder="1" applyAlignment="1">
      <alignment horizontal="center" vertical="center" wrapText="1"/>
    </xf>
    <xf numFmtId="0" fontId="46" fillId="0" borderId="69" xfId="15" applyFont="1" applyFill="1" applyBorder="1" applyAlignment="1">
      <alignment horizontal="center" vertical="top" wrapText="1"/>
    </xf>
    <xf numFmtId="0" fontId="46" fillId="0" borderId="70" xfId="15" applyFont="1" applyFill="1" applyBorder="1" applyAlignment="1">
      <alignment horizontal="center" vertical="top" wrapText="1"/>
    </xf>
    <xf numFmtId="0" fontId="44" fillId="0" borderId="0" xfId="0" applyFont="1" applyBorder="1" applyAlignment="1">
      <alignment horizontal="center"/>
    </xf>
    <xf numFmtId="0" fontId="47" fillId="0" borderId="25" xfId="15" applyFont="1" applyFill="1" applyBorder="1" applyAlignment="1">
      <alignment horizontal="center" vertical="center" wrapText="1"/>
    </xf>
    <xf numFmtId="0" fontId="47" fillId="0" borderId="12" xfId="15" applyFont="1" applyFill="1" applyBorder="1" applyAlignment="1">
      <alignment horizontal="center" vertical="center" wrapText="1"/>
    </xf>
    <xf numFmtId="0" fontId="47" fillId="0" borderId="25" xfId="15" applyFont="1" applyBorder="1" applyAlignment="1">
      <alignment horizontal="center" vertical="center" wrapText="1"/>
    </xf>
    <xf numFmtId="0" fontId="47" fillId="0" borderId="20" xfId="15" applyFont="1" applyBorder="1" applyAlignment="1">
      <alignment horizontal="center" vertical="center" wrapText="1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 vertical="center" wrapText="1"/>
    </xf>
    <xf numFmtId="0" fontId="47" fillId="0" borderId="14" xfId="15" applyFont="1" applyFill="1" applyBorder="1" applyAlignment="1">
      <alignment horizontal="center" vertical="top" wrapText="1"/>
    </xf>
    <xf numFmtId="0" fontId="47" fillId="0" borderId="10" xfId="15" applyFont="1" applyFill="1" applyBorder="1" applyAlignment="1">
      <alignment horizontal="center" vertical="top" wrapText="1"/>
    </xf>
    <xf numFmtId="0" fontId="46" fillId="8" borderId="27" xfId="15" applyFont="1" applyFill="1" applyBorder="1" applyAlignment="1">
      <alignment horizontal="center" vertical="center" wrapText="1"/>
    </xf>
    <xf numFmtId="0" fontId="47" fillId="0" borderId="75" xfId="15" applyFont="1" applyFill="1" applyBorder="1" applyAlignment="1">
      <alignment horizontal="center" vertical="center" wrapText="1"/>
    </xf>
    <xf numFmtId="0" fontId="47" fillId="0" borderId="73" xfId="15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3" fillId="0" borderId="62" xfId="15" applyFont="1" applyFill="1" applyBorder="1" applyAlignment="1">
      <alignment horizontal="center" vertical="top" wrapText="1"/>
    </xf>
    <xf numFmtId="0" fontId="3" fillId="0" borderId="63" xfId="15" applyFont="1" applyFill="1" applyBorder="1" applyAlignment="1">
      <alignment horizontal="center" vertical="top" wrapText="1"/>
    </xf>
    <xf numFmtId="0" fontId="3" fillId="0" borderId="28" xfId="15" applyNumberFormat="1" applyFont="1" applyBorder="1" applyAlignment="1">
      <alignment horizontal="center" vertical="center" wrapText="1"/>
    </xf>
    <xf numFmtId="0" fontId="3" fillId="0" borderId="14" xfId="15" applyNumberFormat="1" applyFont="1" applyBorder="1" applyAlignment="1">
      <alignment horizontal="center" vertical="center" wrapText="1"/>
    </xf>
    <xf numFmtId="0" fontId="3" fillId="0" borderId="10" xfId="15" applyNumberFormat="1" applyFont="1" applyBorder="1" applyAlignment="1">
      <alignment horizontal="center" vertical="center" wrapText="1"/>
    </xf>
    <xf numFmtId="0" fontId="3" fillId="0" borderId="28" xfId="15" applyFont="1" applyBorder="1" applyAlignment="1">
      <alignment horizontal="center" vertical="center" wrapText="1"/>
    </xf>
    <xf numFmtId="0" fontId="3" fillId="0" borderId="14" xfId="15" applyFont="1" applyBorder="1" applyAlignment="1">
      <alignment horizontal="center" vertical="center" wrapText="1"/>
    </xf>
    <xf numFmtId="0" fontId="3" fillId="0" borderId="10" xfId="15" applyFont="1" applyBorder="1" applyAlignment="1">
      <alignment horizontal="center" vertical="center" wrapText="1"/>
    </xf>
    <xf numFmtId="0" fontId="3" fillId="0" borderId="67" xfId="15" applyFont="1" applyFill="1" applyBorder="1" applyAlignment="1">
      <alignment horizontal="center" vertical="top" wrapText="1"/>
    </xf>
    <xf numFmtId="0" fontId="3" fillId="0" borderId="68" xfId="15" applyFont="1" applyFill="1" applyBorder="1" applyAlignment="1">
      <alignment horizontal="center" vertical="top" wrapText="1"/>
    </xf>
    <xf numFmtId="0" fontId="3" fillId="8" borderId="57" xfId="15" applyFont="1" applyFill="1" applyBorder="1" applyAlignment="1">
      <alignment horizontal="center" vertical="center" wrapText="1"/>
    </xf>
    <xf numFmtId="0" fontId="3" fillId="8" borderId="48" xfId="15" applyFont="1" applyFill="1" applyBorder="1" applyAlignment="1">
      <alignment horizontal="center" vertical="center" wrapText="1"/>
    </xf>
    <xf numFmtId="0" fontId="5" fillId="8" borderId="2" xfId="15" applyFont="1" applyFill="1" applyBorder="1" applyAlignment="1">
      <alignment horizontal="center" vertical="center" wrapText="1"/>
    </xf>
    <xf numFmtId="0" fontId="5" fillId="8" borderId="47" xfId="15" applyFont="1" applyFill="1" applyBorder="1" applyAlignment="1">
      <alignment horizontal="center" vertical="center" wrapText="1"/>
    </xf>
    <xf numFmtId="49" fontId="5" fillId="0" borderId="25" xfId="15" applyNumberFormat="1" applyFont="1" applyFill="1" applyBorder="1" applyAlignment="1">
      <alignment horizontal="center" vertical="center" wrapText="1"/>
    </xf>
    <xf numFmtId="49" fontId="5" fillId="0" borderId="12" xfId="15" applyNumberFormat="1" applyFont="1" applyFill="1" applyBorder="1" applyAlignment="1">
      <alignment horizontal="center" vertical="center" wrapText="1"/>
    </xf>
    <xf numFmtId="49" fontId="5" fillId="0" borderId="20" xfId="15" applyNumberFormat="1" applyFont="1" applyFill="1" applyBorder="1" applyAlignment="1">
      <alignment horizontal="center" vertical="center" wrapText="1"/>
    </xf>
    <xf numFmtId="0" fontId="3" fillId="0" borderId="25" xfId="15" applyFont="1" applyBorder="1" applyAlignment="1">
      <alignment horizontal="center" vertical="center" wrapText="1"/>
    </xf>
    <xf numFmtId="0" fontId="3" fillId="0" borderId="20" xfId="15" applyFont="1" applyBorder="1" applyAlignment="1">
      <alignment horizontal="center" vertical="center" wrapText="1"/>
    </xf>
    <xf numFmtId="0" fontId="5" fillId="0" borderId="59" xfId="15" applyFont="1" applyFill="1" applyBorder="1" applyAlignment="1">
      <alignment horizontal="center" vertical="center" wrapText="1"/>
    </xf>
    <xf numFmtId="0" fontId="5" fillId="0" borderId="61" xfId="15" applyFont="1" applyFill="1" applyBorder="1" applyAlignment="1">
      <alignment horizontal="center" vertical="center" wrapText="1"/>
    </xf>
    <xf numFmtId="0" fontId="5" fillId="0" borderId="71" xfId="15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 wrapText="1"/>
    </xf>
    <xf numFmtId="0" fontId="3" fillId="0" borderId="31" xfId="15" applyFont="1" applyBorder="1" applyAlignment="1">
      <alignment horizontal="left" vertical="justify" wrapText="1"/>
    </xf>
    <xf numFmtId="0" fontId="3" fillId="0" borderId="14" xfId="15" applyFont="1" applyBorder="1" applyAlignment="1">
      <alignment horizontal="left" vertical="justify" wrapText="1"/>
    </xf>
    <xf numFmtId="0" fontId="3" fillId="0" borderId="9" xfId="15" applyFont="1" applyBorder="1" applyAlignment="1">
      <alignment horizontal="left" vertical="justify" wrapText="1"/>
    </xf>
    <xf numFmtId="0" fontId="4" fillId="6" borderId="14" xfId="14" applyFont="1" applyFill="1" applyBorder="1" applyAlignment="1">
      <alignment vertical="top" wrapText="1"/>
    </xf>
    <xf numFmtId="0" fontId="4" fillId="6" borderId="9" xfId="14" applyFont="1" applyFill="1" applyBorder="1" applyAlignment="1">
      <alignment vertical="top" wrapText="1"/>
    </xf>
    <xf numFmtId="0" fontId="5" fillId="0" borderId="2" xfId="15" applyFont="1" applyFill="1" applyBorder="1" applyAlignment="1">
      <alignment horizontal="center" vertical="center" wrapText="1"/>
    </xf>
    <xf numFmtId="0" fontId="5" fillId="0" borderId="58" xfId="15" applyFont="1" applyFill="1" applyBorder="1" applyAlignment="1">
      <alignment horizontal="center" vertical="center" wrapText="1"/>
    </xf>
    <xf numFmtId="0" fontId="5" fillId="8" borderId="59" xfId="15" applyFont="1" applyFill="1" applyBorder="1" applyAlignment="1">
      <alignment horizontal="center" vertical="center" wrapText="1"/>
    </xf>
    <xf numFmtId="0" fontId="5" fillId="8" borderId="26" xfId="15" applyFont="1" applyFill="1" applyBorder="1" applyAlignment="1">
      <alignment horizontal="center" vertical="center" wrapText="1"/>
    </xf>
    <xf numFmtId="0" fontId="3" fillId="8" borderId="61" xfId="15" applyFont="1" applyFill="1" applyBorder="1" applyAlignment="1">
      <alignment horizontal="center" vertical="center" wrapText="1"/>
    </xf>
    <xf numFmtId="0" fontId="3" fillId="8" borderId="27" xfId="15" applyFont="1" applyFill="1" applyBorder="1" applyAlignment="1">
      <alignment horizontal="center" vertical="center" wrapText="1"/>
    </xf>
    <xf numFmtId="0" fontId="3" fillId="0" borderId="69" xfId="15" applyFont="1" applyFill="1" applyBorder="1" applyAlignment="1">
      <alignment horizontal="center" vertical="top" wrapText="1"/>
    </xf>
    <xf numFmtId="0" fontId="3" fillId="0" borderId="70" xfId="15" applyFont="1" applyFill="1" applyBorder="1" applyAlignment="1">
      <alignment horizontal="center" vertical="top" wrapText="1"/>
    </xf>
    <xf numFmtId="0" fontId="5" fillId="0" borderId="28" xfId="15" applyFont="1" applyFill="1" applyBorder="1" applyAlignment="1">
      <alignment horizontal="center" vertical="top" wrapText="1"/>
    </xf>
    <xf numFmtId="0" fontId="5" fillId="0" borderId="10" xfId="15" applyFont="1" applyFill="1" applyBorder="1" applyAlignment="1">
      <alignment horizontal="center" vertical="top" wrapText="1"/>
    </xf>
    <xf numFmtId="49" fontId="4" fillId="6" borderId="31" xfId="14" applyNumberFormat="1" applyFont="1" applyFill="1" applyBorder="1" applyAlignment="1">
      <alignment horizontal="center" vertical="top" wrapText="1"/>
    </xf>
    <xf numFmtId="49" fontId="4" fillId="6" borderId="10" xfId="14" applyNumberFormat="1" applyFont="1" applyFill="1" applyBorder="1" applyAlignment="1">
      <alignment horizontal="center" vertical="top" wrapText="1"/>
    </xf>
    <xf numFmtId="0" fontId="4" fillId="6" borderId="31" xfId="14" applyFont="1" applyFill="1" applyBorder="1" applyAlignment="1">
      <alignment vertical="top" wrapText="1"/>
    </xf>
    <xf numFmtId="0" fontId="4" fillId="6" borderId="10" xfId="14" applyFont="1" applyFill="1" applyBorder="1" applyAlignment="1">
      <alignment vertical="top" wrapText="1"/>
    </xf>
    <xf numFmtId="0" fontId="3" fillId="0" borderId="28" xfId="15" applyFont="1" applyBorder="1" applyAlignment="1">
      <alignment horizontal="left" vertical="justify" wrapText="1"/>
    </xf>
    <xf numFmtId="0" fontId="3" fillId="0" borderId="29" xfId="15" applyFont="1" applyBorder="1" applyAlignment="1">
      <alignment horizontal="left" vertical="justify" wrapText="1"/>
    </xf>
    <xf numFmtId="49" fontId="4" fillId="6" borderId="14" xfId="14" applyNumberFormat="1" applyFont="1" applyFill="1" applyBorder="1" applyAlignment="1">
      <alignment horizontal="center" vertical="top" wrapText="1"/>
    </xf>
    <xf numFmtId="49" fontId="4" fillId="6" borderId="9" xfId="14" applyNumberFormat="1" applyFont="1" applyFill="1" applyBorder="1" applyAlignment="1">
      <alignment horizontal="center" vertical="top" wrapText="1"/>
    </xf>
    <xf numFmtId="0" fontId="3" fillId="0" borderId="9" xfId="15" applyNumberFormat="1" applyFont="1" applyBorder="1" applyAlignment="1">
      <alignment horizontal="center" vertical="top"/>
    </xf>
    <xf numFmtId="0" fontId="3" fillId="0" borderId="5" xfId="15" applyNumberFormat="1" applyFont="1" applyBorder="1" applyAlignment="1">
      <alignment horizontal="center" vertical="top"/>
    </xf>
    <xf numFmtId="0" fontId="3" fillId="0" borderId="30" xfId="15" applyNumberFormat="1" applyFont="1" applyBorder="1" applyAlignment="1">
      <alignment horizontal="center" vertical="top"/>
    </xf>
    <xf numFmtId="0" fontId="3" fillId="0" borderId="9" xfId="15" applyFont="1" applyBorder="1" applyAlignment="1">
      <alignment horizontal="left" wrapText="1"/>
    </xf>
    <xf numFmtId="0" fontId="3" fillId="0" borderId="5" xfId="15" applyFont="1" applyBorder="1" applyAlignment="1">
      <alignment horizontal="left" wrapText="1"/>
    </xf>
    <xf numFmtId="0" fontId="3" fillId="0" borderId="30" xfId="15" applyFont="1" applyBorder="1" applyAlignment="1">
      <alignment horizontal="left" wrapText="1"/>
    </xf>
    <xf numFmtId="49" fontId="4" fillId="6" borderId="29" xfId="14" applyNumberFormat="1" applyFont="1" applyFill="1" applyBorder="1" applyAlignment="1">
      <alignment horizontal="center" vertical="top" wrapText="1"/>
    </xf>
    <xf numFmtId="0" fontId="4" fillId="6" borderId="29" xfId="14" applyFont="1" applyFill="1" applyBorder="1" applyAlignment="1">
      <alignment vertical="top" wrapText="1"/>
    </xf>
    <xf numFmtId="0" fontId="5" fillId="0" borderId="25" xfId="15" applyFont="1" applyFill="1" applyBorder="1" applyAlignment="1">
      <alignment horizontal="center" vertical="center" wrapText="1"/>
    </xf>
    <xf numFmtId="0" fontId="5" fillId="0" borderId="12" xfId="15" applyFont="1" applyFill="1" applyBorder="1" applyAlignment="1">
      <alignment horizontal="center" vertical="center" wrapText="1"/>
    </xf>
    <xf numFmtId="0" fontId="3" fillId="0" borderId="5" xfId="14" applyFont="1" applyBorder="1" applyAlignment="1">
      <alignment horizontal="left" vertical="top" wrapText="1"/>
    </xf>
    <xf numFmtId="49" fontId="4" fillId="6" borderId="5" xfId="14" applyNumberFormat="1" applyFont="1" applyFill="1" applyBorder="1" applyAlignment="1">
      <alignment horizontal="center" vertical="top" wrapText="1"/>
    </xf>
    <xf numFmtId="49" fontId="4" fillId="6" borderId="30" xfId="14" applyNumberFormat="1" applyFont="1" applyFill="1" applyBorder="1" applyAlignment="1">
      <alignment horizontal="center" vertical="top" wrapText="1"/>
    </xf>
    <xf numFmtId="0" fontId="4" fillId="6" borderId="5" xfId="14" applyFont="1" applyFill="1" applyBorder="1" applyAlignment="1">
      <alignment vertical="top" wrapText="1"/>
    </xf>
    <xf numFmtId="0" fontId="4" fillId="6" borderId="30" xfId="14" applyFont="1" applyFill="1" applyBorder="1" applyAlignment="1">
      <alignment vertical="top" wrapText="1"/>
    </xf>
    <xf numFmtId="0" fontId="46" fillId="0" borderId="0" xfId="15" applyFont="1"/>
    <xf numFmtId="0" fontId="46" fillId="0" borderId="0" xfId="15" applyFont="1" applyAlignment="1">
      <alignment horizontal="center"/>
    </xf>
    <xf numFmtId="0" fontId="56" fillId="8" borderId="3" xfId="0" applyFont="1" applyFill="1" applyBorder="1" applyAlignment="1">
      <alignment horizontal="center"/>
    </xf>
    <xf numFmtId="0" fontId="53" fillId="8" borderId="3" xfId="0" applyFont="1" applyFill="1" applyBorder="1" applyAlignment="1">
      <alignment horizontal="left" wrapText="1"/>
    </xf>
    <xf numFmtId="2" fontId="56" fillId="7" borderId="3" xfId="0" applyNumberFormat="1" applyFont="1" applyFill="1" applyBorder="1" applyAlignment="1">
      <alignment wrapText="1"/>
    </xf>
    <xf numFmtId="0" fontId="56" fillId="7" borderId="3" xfId="0" applyFont="1" applyFill="1" applyBorder="1" applyAlignment="1">
      <alignment horizontal="center" vertical="top"/>
    </xf>
    <xf numFmtId="0" fontId="53" fillId="8" borderId="3" xfId="0" applyFont="1" applyFill="1" applyBorder="1" applyAlignment="1">
      <alignment wrapText="1"/>
    </xf>
    <xf numFmtId="2" fontId="53" fillId="8" borderId="3" xfId="0" applyNumberFormat="1" applyFont="1" applyFill="1" applyBorder="1" applyAlignment="1">
      <alignment wrapText="1"/>
    </xf>
    <xf numFmtId="2" fontId="53" fillId="8" borderId="3" xfId="0" applyNumberFormat="1" applyFont="1" applyFill="1" applyBorder="1" applyAlignment="1">
      <alignment horizontal="right" vertical="top"/>
    </xf>
    <xf numFmtId="165" fontId="53" fillId="8" borderId="3" xfId="0" applyNumberFormat="1" applyFont="1" applyFill="1" applyBorder="1" applyAlignment="1">
      <alignment wrapText="1"/>
    </xf>
    <xf numFmtId="165" fontId="53" fillId="8" borderId="3" xfId="0" applyNumberFormat="1" applyFont="1" applyFill="1" applyBorder="1" applyAlignment="1">
      <alignment vertical="top"/>
    </xf>
    <xf numFmtId="2" fontId="53" fillId="8" borderId="3" xfId="0" applyNumberFormat="1" applyFont="1" applyFill="1" applyBorder="1"/>
    <xf numFmtId="2" fontId="53" fillId="8" borderId="3" xfId="0" applyNumberFormat="1" applyFont="1" applyFill="1" applyBorder="1" applyAlignment="1">
      <alignment vertical="top"/>
    </xf>
    <xf numFmtId="2" fontId="56" fillId="8" borderId="3" xfId="0" applyNumberFormat="1" applyFont="1" applyFill="1" applyBorder="1"/>
    <xf numFmtId="2" fontId="56" fillId="8" borderId="3" xfId="0" applyNumberFormat="1" applyFont="1" applyFill="1" applyBorder="1" applyAlignment="1">
      <alignment vertical="top"/>
    </xf>
    <xf numFmtId="0" fontId="53" fillId="0" borderId="0" xfId="0" applyFont="1"/>
    <xf numFmtId="0" fontId="53" fillId="0" borderId="0" xfId="0" applyFont="1" applyAlignment="1"/>
    <xf numFmtId="0" fontId="57" fillId="8" borderId="0" xfId="0" applyFont="1" applyFill="1" applyBorder="1"/>
    <xf numFmtId="2" fontId="53" fillId="0" borderId="0" xfId="0" applyNumberFormat="1" applyFont="1"/>
    <xf numFmtId="0" fontId="56" fillId="0" borderId="0" xfId="0" applyFont="1"/>
    <xf numFmtId="0" fontId="56" fillId="8" borderId="3" xfId="0" applyFont="1" applyFill="1" applyBorder="1" applyAlignment="1">
      <alignment wrapText="1"/>
    </xf>
    <xf numFmtId="0" fontId="53" fillId="8" borderId="3" xfId="0" applyFont="1" applyFill="1" applyBorder="1"/>
    <xf numFmtId="10" fontId="53" fillId="0" borderId="0" xfId="0" applyNumberFormat="1" applyFont="1"/>
    <xf numFmtId="0" fontId="47" fillId="8" borderId="40" xfId="15" applyFont="1" applyFill="1" applyBorder="1" applyAlignment="1">
      <alignment horizontal="center" vertical="center" wrapText="1"/>
    </xf>
    <xf numFmtId="0" fontId="46" fillId="0" borderId="78" xfId="15" applyFont="1" applyFill="1" applyBorder="1" applyAlignment="1">
      <alignment horizontal="center" vertical="top" wrapText="1"/>
    </xf>
    <xf numFmtId="0" fontId="46" fillId="8" borderId="7" xfId="15" applyFont="1" applyFill="1" applyBorder="1" applyAlignment="1">
      <alignment horizontal="center" vertical="center" wrapText="1"/>
    </xf>
    <xf numFmtId="0" fontId="46" fillId="0" borderId="79" xfId="15" applyFont="1" applyFill="1" applyBorder="1" applyAlignment="1">
      <alignment horizontal="center" vertical="top" wrapText="1"/>
    </xf>
    <xf numFmtId="0" fontId="47" fillId="8" borderId="72" xfId="15" applyFont="1" applyFill="1" applyBorder="1" applyAlignment="1">
      <alignment horizontal="center" vertical="center" wrapText="1"/>
    </xf>
    <xf numFmtId="0" fontId="46" fillId="0" borderId="80" xfId="15" applyFont="1" applyFill="1" applyBorder="1" applyAlignment="1">
      <alignment horizontal="center" vertical="top" wrapText="1"/>
    </xf>
    <xf numFmtId="0" fontId="46" fillId="8" borderId="0" xfId="15" applyFont="1" applyFill="1" applyBorder="1" applyAlignment="1">
      <alignment horizontal="center" vertical="center" wrapText="1"/>
    </xf>
    <xf numFmtId="0" fontId="46" fillId="8" borderId="73" xfId="15" applyFont="1" applyFill="1" applyBorder="1" applyAlignment="1">
      <alignment horizontal="center" vertical="center" wrapText="1"/>
    </xf>
    <xf numFmtId="0" fontId="47" fillId="0" borderId="20" xfId="15" applyFont="1" applyFill="1" applyBorder="1" applyAlignment="1">
      <alignment horizontal="center" vertical="center" wrapText="1"/>
    </xf>
  </cellXfs>
  <cellStyles count="25">
    <cellStyle name="Currency [0]" xfId="1"/>
    <cellStyle name="Normal_Form2.1" xfId="2"/>
    <cellStyle name="Normal1" xfId="3"/>
    <cellStyle name="Price_Body" xfId="4"/>
    <cellStyle name="Беззащитный" xfId="5"/>
    <cellStyle name="Денежный_ПЛАН работ" xfId="6"/>
    <cellStyle name="Заголовок" xfId="7"/>
    <cellStyle name="ЗаголовокСтолбца" xfId="8"/>
    <cellStyle name="Защитный" xfId="9"/>
    <cellStyle name="Значение" xfId="10"/>
    <cellStyle name="Мои наименования показателей" xfId="13"/>
    <cellStyle name="Мой заголовок" xfId="11"/>
    <cellStyle name="Мой заголовок листа" xfId="12"/>
    <cellStyle name="Обычный" xfId="0" builtinId="0"/>
    <cellStyle name="Обычный_Анализ факта" xfId="14"/>
    <cellStyle name="Обычный_ПЛАН работ" xfId="15"/>
    <cellStyle name="Процентный 2" xfId="23"/>
    <cellStyle name="Стиль 1" xfId="16"/>
    <cellStyle name="Текстовый" xfId="17"/>
    <cellStyle name="Тысячи [0]_3Com" xfId="18"/>
    <cellStyle name="Тысячи_3Com" xfId="19"/>
    <cellStyle name="Финансовый 2" xfId="24"/>
    <cellStyle name="Формула" xfId="20"/>
    <cellStyle name="ФормулаВБ" xfId="21"/>
    <cellStyle name="ФормулаНаКонтроль" xfId="22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U161"/>
  <sheetViews>
    <sheetView tabSelected="1" view="pageBreakPreview" zoomScale="80" zoomScaleNormal="80" zoomScaleSheetLayoutView="80" workbookViewId="0">
      <selection activeCell="Z18" sqref="Z18"/>
    </sheetView>
  </sheetViews>
  <sheetFormatPr defaultRowHeight="12.75"/>
  <cols>
    <col min="1" max="1" width="7" style="3" customWidth="1"/>
    <col min="2" max="2" width="34.5703125" style="1" customWidth="1"/>
    <col min="3" max="3" width="10.7109375" style="1" bestFit="1" customWidth="1"/>
    <col min="4" max="4" width="10.5703125" style="1" customWidth="1"/>
    <col min="5" max="5" width="12.42578125" style="1" hidden="1" customWidth="1"/>
    <col min="6" max="6" width="9.85546875" style="4" bestFit="1" customWidth="1"/>
    <col min="7" max="7" width="0" style="1" hidden="1" customWidth="1"/>
    <col min="8" max="8" width="8.140625" style="4" bestFit="1" customWidth="1"/>
    <col min="9" max="9" width="8.5703125" style="1" hidden="1" customWidth="1"/>
    <col min="10" max="10" width="12.85546875" style="23" customWidth="1"/>
    <col min="11" max="11" width="8.5703125" style="1" hidden="1" customWidth="1"/>
    <col min="12" max="12" width="10.7109375" style="4" hidden="1" customWidth="1"/>
    <col min="13" max="13" width="8.5703125" style="1" hidden="1" customWidth="1"/>
    <col min="14" max="14" width="10" style="1" hidden="1" customWidth="1"/>
    <col min="15" max="15" width="8.5703125" style="1" hidden="1" customWidth="1"/>
    <col min="16" max="16" width="9" style="4" hidden="1" customWidth="1"/>
    <col min="17" max="17" width="8.5703125" style="1" hidden="1" customWidth="1"/>
    <col min="18" max="18" width="11" style="23" customWidth="1"/>
    <col min="19" max="19" width="8.5703125" style="1" hidden="1" customWidth="1"/>
    <col min="20" max="20" width="8.7109375" style="23" bestFit="1" customWidth="1"/>
    <col min="21" max="21" width="8.5703125" style="1" hidden="1" customWidth="1"/>
    <col min="22" max="22" width="8.7109375" style="23" customWidth="1"/>
    <col min="23" max="23" width="8.5703125" style="1" hidden="1" customWidth="1"/>
    <col min="24" max="24" width="7.7109375" style="1" bestFit="1" customWidth="1"/>
    <col min="25" max="25" width="8.5703125" style="1" hidden="1" customWidth="1"/>
    <col min="26" max="26" width="10" style="1" customWidth="1"/>
    <col min="27" max="27" width="8.7109375" style="1" hidden="1" customWidth="1"/>
    <col min="28" max="28" width="10" style="1" customWidth="1"/>
    <col min="29" max="29" width="8.7109375" style="1" hidden="1" customWidth="1"/>
    <col min="30" max="30" width="12.7109375" style="1" hidden="1" customWidth="1"/>
    <col min="31" max="31" width="6.5703125" style="1" hidden="1" customWidth="1"/>
    <col min="32" max="32" width="8.5703125" style="1" customWidth="1"/>
    <col min="33" max="33" width="8.7109375" style="1" hidden="1" customWidth="1"/>
    <col min="34" max="34" width="10.5703125" style="1" hidden="1" customWidth="1"/>
    <col min="35" max="35" width="9.7109375" style="1" hidden="1" customWidth="1"/>
    <col min="36" max="36" width="9.28515625" style="1" hidden="1" customWidth="1"/>
    <col min="37" max="37" width="9.28515625" style="1" bestFit="1" customWidth="1"/>
    <col min="38" max="38" width="13.140625" style="1" bestFit="1" customWidth="1"/>
    <col min="39" max="39" width="10.140625" style="8" customWidth="1"/>
    <col min="40" max="41" width="9.140625" style="8"/>
    <col min="42" max="16384" width="9.140625" style="1"/>
  </cols>
  <sheetData>
    <row r="1" spans="1:47" ht="15.75">
      <c r="A1" s="867" t="s">
        <v>97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47" ht="15.75">
      <c r="A2" s="868" t="s">
        <v>36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  <c r="W2" s="868"/>
      <c r="X2" s="868"/>
      <c r="Y2" s="868"/>
      <c r="Z2" s="868"/>
      <c r="AA2" s="868"/>
      <c r="AB2" s="868"/>
      <c r="AC2" s="868"/>
      <c r="AD2" s="868"/>
      <c r="AE2" s="868"/>
      <c r="AF2" s="868"/>
      <c r="AG2" s="868"/>
      <c r="AH2" s="868"/>
      <c r="AI2" s="868"/>
      <c r="AJ2" s="868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.75">
      <c r="A3" s="869" t="s">
        <v>72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  <c r="Y3" s="869"/>
      <c r="Z3" s="869"/>
      <c r="AA3" s="869"/>
      <c r="AB3" s="869"/>
      <c r="AC3" s="869"/>
      <c r="AD3" s="869"/>
      <c r="AE3" s="869"/>
      <c r="AF3" s="869"/>
      <c r="AG3" s="869"/>
      <c r="AH3" s="869"/>
      <c r="AI3" s="869"/>
      <c r="AJ3" s="869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47" ht="15.75" customHeight="1">
      <c r="A4" s="870" t="s">
        <v>187</v>
      </c>
      <c r="B4" s="870"/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  <c r="O4" s="870"/>
      <c r="P4" s="870"/>
      <c r="Q4" s="870"/>
      <c r="R4" s="870"/>
      <c r="S4" s="870"/>
      <c r="T4" s="870"/>
      <c r="U4" s="870"/>
      <c r="V4" s="870"/>
      <c r="W4" s="870"/>
      <c r="X4" s="870"/>
      <c r="Y4" s="870"/>
      <c r="Z4" s="870"/>
      <c r="AA4" s="870"/>
      <c r="AB4" s="870"/>
      <c r="AC4" s="870"/>
      <c r="AD4" s="870"/>
      <c r="AE4" s="870"/>
      <c r="AF4" s="870"/>
      <c r="AG4" s="870"/>
      <c r="AH4" s="870"/>
      <c r="AI4" s="870"/>
      <c r="AJ4" s="870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</row>
    <row r="5" spans="1:47" ht="16.5" thickBot="1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62"/>
      <c r="AF5" s="862"/>
      <c r="AG5" s="862"/>
      <c r="AH5" s="862"/>
      <c r="AI5" s="862"/>
      <c r="AJ5" s="862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47" ht="65.25" customHeight="1" thickBot="1">
      <c r="A6" s="846" t="s">
        <v>92</v>
      </c>
      <c r="B6" s="848" t="s">
        <v>0</v>
      </c>
      <c r="C6" s="848" t="s">
        <v>194</v>
      </c>
      <c r="D6" s="865" t="s">
        <v>188</v>
      </c>
      <c r="E6" s="866"/>
      <c r="F6" s="857" t="s">
        <v>186</v>
      </c>
      <c r="G6" s="858"/>
      <c r="H6" s="858"/>
      <c r="I6" s="859"/>
      <c r="J6" s="863" t="s">
        <v>189</v>
      </c>
      <c r="K6" s="864"/>
      <c r="L6" s="864"/>
      <c r="M6" s="864"/>
      <c r="N6" s="864"/>
      <c r="O6" s="864"/>
      <c r="P6" s="864"/>
      <c r="Q6" s="864"/>
      <c r="R6" s="863" t="s">
        <v>175</v>
      </c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972"/>
    </row>
    <row r="7" spans="1:47" ht="13.5" thickBot="1">
      <c r="A7" s="847"/>
      <c r="B7" s="849"/>
      <c r="C7" s="849"/>
      <c r="D7" s="809" t="s">
        <v>99</v>
      </c>
      <c r="E7" s="811" t="s">
        <v>2</v>
      </c>
      <c r="F7" s="809" t="s">
        <v>136</v>
      </c>
      <c r="G7" s="860" t="s">
        <v>2</v>
      </c>
      <c r="H7" s="809" t="s">
        <v>99</v>
      </c>
      <c r="I7" s="811" t="s">
        <v>2</v>
      </c>
      <c r="J7" s="815" t="s">
        <v>154</v>
      </c>
      <c r="K7" s="817" t="s">
        <v>2</v>
      </c>
      <c r="L7" s="813" t="s">
        <v>182</v>
      </c>
      <c r="M7" s="817" t="s">
        <v>2</v>
      </c>
      <c r="N7" s="813" t="s">
        <v>98</v>
      </c>
      <c r="O7" s="817" t="s">
        <v>2</v>
      </c>
      <c r="P7" s="813" t="s">
        <v>132</v>
      </c>
      <c r="Q7" s="817" t="s">
        <v>2</v>
      </c>
      <c r="R7" s="964" t="s">
        <v>176</v>
      </c>
      <c r="S7" s="965" t="s">
        <v>2</v>
      </c>
      <c r="T7" s="966" t="s">
        <v>137</v>
      </c>
      <c r="U7" s="965" t="s">
        <v>2</v>
      </c>
      <c r="V7" s="966" t="s">
        <v>98</v>
      </c>
      <c r="W7" s="965" t="s">
        <v>2</v>
      </c>
      <c r="X7" s="966" t="s">
        <v>135</v>
      </c>
      <c r="Y7" s="967" t="s">
        <v>2</v>
      </c>
      <c r="Z7" s="968" t="s">
        <v>177</v>
      </c>
      <c r="AA7" s="969" t="s">
        <v>2</v>
      </c>
      <c r="AB7" s="966" t="s">
        <v>182</v>
      </c>
      <c r="AC7" s="969" t="s">
        <v>2</v>
      </c>
      <c r="AD7" s="970" t="s">
        <v>98</v>
      </c>
      <c r="AE7" s="969" t="s">
        <v>2</v>
      </c>
      <c r="AF7" s="971" t="s">
        <v>135</v>
      </c>
      <c r="AG7" s="823" t="s">
        <v>2</v>
      </c>
      <c r="AH7" s="874" t="s">
        <v>90</v>
      </c>
      <c r="AI7" s="875"/>
      <c r="AJ7" s="871" t="s">
        <v>150</v>
      </c>
    </row>
    <row r="8" spans="1:47" ht="24.75" customHeight="1" thickBot="1">
      <c r="A8" s="847"/>
      <c r="B8" s="850"/>
      <c r="C8" s="850"/>
      <c r="D8" s="810"/>
      <c r="E8" s="812"/>
      <c r="F8" s="810"/>
      <c r="G8" s="861"/>
      <c r="H8" s="810"/>
      <c r="I8" s="812"/>
      <c r="J8" s="816"/>
      <c r="K8" s="818"/>
      <c r="L8" s="814"/>
      <c r="M8" s="818"/>
      <c r="N8" s="814"/>
      <c r="O8" s="818"/>
      <c r="P8" s="814"/>
      <c r="Q8" s="818"/>
      <c r="R8" s="819"/>
      <c r="S8" s="820"/>
      <c r="T8" s="808"/>
      <c r="U8" s="820"/>
      <c r="V8" s="808"/>
      <c r="W8" s="820"/>
      <c r="X8" s="808"/>
      <c r="Y8" s="812"/>
      <c r="Z8" s="810"/>
      <c r="AA8" s="821"/>
      <c r="AB8" s="808"/>
      <c r="AC8" s="821"/>
      <c r="AD8" s="873"/>
      <c r="AE8" s="821"/>
      <c r="AF8" s="822"/>
      <c r="AG8" s="824"/>
      <c r="AH8" s="438" t="s">
        <v>16</v>
      </c>
      <c r="AI8" s="439" t="s">
        <v>91</v>
      </c>
      <c r="AJ8" s="872"/>
      <c r="AK8" s="44"/>
      <c r="AL8" s="36"/>
    </row>
    <row r="9" spans="1:47" s="151" customFormat="1" ht="13.5" thickBot="1">
      <c r="A9" s="440" t="s">
        <v>87</v>
      </c>
      <c r="B9" s="441" t="s">
        <v>88</v>
      </c>
      <c r="C9" s="441" t="s">
        <v>89</v>
      </c>
      <c r="D9" s="442"/>
      <c r="E9" s="443"/>
      <c r="F9" s="444">
        <v>1</v>
      </c>
      <c r="G9" s="445"/>
      <c r="H9" s="444">
        <v>2</v>
      </c>
      <c r="I9" s="446"/>
      <c r="J9" s="447">
        <v>3</v>
      </c>
      <c r="K9" s="448"/>
      <c r="L9" s="449">
        <v>4</v>
      </c>
      <c r="M9" s="448"/>
      <c r="N9" s="449">
        <v>5</v>
      </c>
      <c r="O9" s="448"/>
      <c r="P9" s="449"/>
      <c r="Q9" s="448"/>
      <c r="R9" s="447">
        <v>4</v>
      </c>
      <c r="S9" s="448"/>
      <c r="T9" s="449">
        <v>5</v>
      </c>
      <c r="U9" s="448"/>
      <c r="V9" s="449">
        <v>6</v>
      </c>
      <c r="W9" s="448"/>
      <c r="X9" s="450">
        <v>7</v>
      </c>
      <c r="Y9" s="451"/>
      <c r="Z9" s="452">
        <v>8</v>
      </c>
      <c r="AA9" s="453"/>
      <c r="AB9" s="454">
        <v>9</v>
      </c>
      <c r="AC9" s="453"/>
      <c r="AD9" s="454">
        <v>13</v>
      </c>
      <c r="AE9" s="453"/>
      <c r="AF9" s="454">
        <v>10</v>
      </c>
      <c r="AG9" s="455"/>
      <c r="AH9" s="456">
        <v>15</v>
      </c>
      <c r="AI9" s="457">
        <v>16</v>
      </c>
      <c r="AJ9" s="458">
        <v>17</v>
      </c>
      <c r="AK9" s="436"/>
      <c r="AL9" s="150"/>
      <c r="AM9" s="26"/>
      <c r="AN9" s="26"/>
      <c r="AO9" s="26"/>
    </row>
    <row r="10" spans="1:47" ht="13.5" customHeight="1">
      <c r="A10" s="459" t="s">
        <v>3</v>
      </c>
      <c r="B10" s="460" t="s">
        <v>35</v>
      </c>
      <c r="C10" s="461" t="s">
        <v>4</v>
      </c>
      <c r="D10" s="462">
        <v>14615.300000000001</v>
      </c>
      <c r="E10" s="463"/>
      <c r="F10" s="464">
        <v>13331.3</v>
      </c>
      <c r="G10" s="465"/>
      <c r="H10" s="466">
        <v>13899.7</v>
      </c>
      <c r="I10" s="467"/>
      <c r="J10" s="462">
        <v>14615.300000000001</v>
      </c>
      <c r="K10" s="463"/>
      <c r="L10" s="468"/>
      <c r="M10" s="463"/>
      <c r="N10" s="468"/>
      <c r="O10" s="463"/>
      <c r="P10" s="468"/>
      <c r="Q10" s="463"/>
      <c r="R10" s="462">
        <v>12001.3</v>
      </c>
      <c r="S10" s="463"/>
      <c r="T10" s="468">
        <v>7920.9</v>
      </c>
      <c r="U10" s="463"/>
      <c r="V10" s="468">
        <v>3935.3</v>
      </c>
      <c r="W10" s="463"/>
      <c r="X10" s="468">
        <v>145</v>
      </c>
      <c r="Y10" s="463"/>
      <c r="Z10" s="462">
        <v>12005.320000000002</v>
      </c>
      <c r="AA10" s="463"/>
      <c r="AB10" s="469">
        <v>11860.2</v>
      </c>
      <c r="AC10" s="463"/>
      <c r="AD10" s="469">
        <v>0</v>
      </c>
      <c r="AE10" s="463"/>
      <c r="AF10" s="469">
        <v>145.12</v>
      </c>
      <c r="AG10" s="470"/>
      <c r="AH10" s="471"/>
      <c r="AI10" s="472"/>
      <c r="AJ10" s="473">
        <v>82.14213871764521</v>
      </c>
      <c r="AK10" s="437"/>
      <c r="AM10" s="9"/>
      <c r="AN10" s="9"/>
      <c r="AO10" s="10"/>
    </row>
    <row r="11" spans="1:47" ht="13.5" customHeight="1">
      <c r="A11" s="459"/>
      <c r="B11" s="460" t="s">
        <v>190</v>
      </c>
      <c r="C11" s="461"/>
      <c r="D11" s="462">
        <v>13899</v>
      </c>
      <c r="E11" s="463"/>
      <c r="F11" s="466">
        <v>12710.2</v>
      </c>
      <c r="G11" s="465"/>
      <c r="H11" s="466">
        <v>13278.6</v>
      </c>
      <c r="I11" s="467"/>
      <c r="J11" s="462">
        <v>13899</v>
      </c>
      <c r="K11" s="463"/>
      <c r="L11" s="468"/>
      <c r="M11" s="463"/>
      <c r="N11" s="468"/>
      <c r="O11" s="463"/>
      <c r="P11" s="468"/>
      <c r="Q11" s="463"/>
      <c r="R11" s="462">
        <v>11289</v>
      </c>
      <c r="S11" s="463"/>
      <c r="T11" s="468"/>
      <c r="U11" s="463"/>
      <c r="V11" s="468"/>
      <c r="W11" s="463"/>
      <c r="X11" s="468"/>
      <c r="Y11" s="463"/>
      <c r="Z11" s="462">
        <v>11289</v>
      </c>
      <c r="AA11" s="463"/>
      <c r="AB11" s="469">
        <v>11143.9</v>
      </c>
      <c r="AC11" s="463"/>
      <c r="AD11" s="469"/>
      <c r="AE11" s="463"/>
      <c r="AF11" s="469">
        <v>145.18</v>
      </c>
      <c r="AG11" s="470"/>
      <c r="AH11" s="471"/>
      <c r="AI11" s="472"/>
      <c r="AJ11" s="473"/>
      <c r="AK11" s="437"/>
      <c r="AM11" s="9"/>
      <c r="AN11" s="9"/>
      <c r="AO11" s="10"/>
    </row>
    <row r="12" spans="1:47">
      <c r="A12" s="474" t="s">
        <v>5</v>
      </c>
      <c r="B12" s="475" t="s">
        <v>26</v>
      </c>
      <c r="C12" s="476" t="s">
        <v>4</v>
      </c>
      <c r="D12" s="477">
        <v>323</v>
      </c>
      <c r="E12" s="478">
        <v>2.2100127948109174</v>
      </c>
      <c r="F12" s="479">
        <v>306.2</v>
      </c>
      <c r="G12" s="480">
        <v>2.2968502696661242</v>
      </c>
      <c r="H12" s="479">
        <v>292.10000000000002</v>
      </c>
      <c r="I12" s="481">
        <v>2.1014842046950655</v>
      </c>
      <c r="J12" s="477">
        <v>323</v>
      </c>
      <c r="K12" s="478">
        <v>2.2100127948109174</v>
      </c>
      <c r="L12" s="482"/>
      <c r="M12" s="478">
        <v>0</v>
      </c>
      <c r="N12" s="482"/>
      <c r="O12" s="478">
        <v>0</v>
      </c>
      <c r="P12" s="482"/>
      <c r="Q12" s="478">
        <v>0</v>
      </c>
      <c r="R12" s="477">
        <v>261.10000000000002</v>
      </c>
      <c r="S12" s="478">
        <v>2.1755976435886115</v>
      </c>
      <c r="T12" s="482">
        <v>174</v>
      </c>
      <c r="U12" s="478">
        <v>2.1967200696890505</v>
      </c>
      <c r="V12" s="482">
        <v>86.5</v>
      </c>
      <c r="W12" s="478">
        <v>2.1980535156150736</v>
      </c>
      <c r="X12" s="482">
        <v>0.6</v>
      </c>
      <c r="Y12" s="478">
        <v>0.41379310344827586</v>
      </c>
      <c r="Z12" s="477">
        <v>265.3</v>
      </c>
      <c r="AA12" s="478">
        <v>2.2098536315566761</v>
      </c>
      <c r="AB12" s="483">
        <v>264.7</v>
      </c>
      <c r="AC12" s="478">
        <v>2.231834201784118</v>
      </c>
      <c r="AD12" s="483">
        <v>0</v>
      </c>
      <c r="AE12" s="478">
        <v>0</v>
      </c>
      <c r="AF12" s="483">
        <v>0.6</v>
      </c>
      <c r="AG12" s="484">
        <v>0.4134509371554575</v>
      </c>
      <c r="AH12" s="485"/>
      <c r="AI12" s="486"/>
      <c r="AJ12" s="487">
        <v>82.136222910216716</v>
      </c>
      <c r="AK12" s="437"/>
      <c r="AM12" s="11"/>
      <c r="AN12" s="9"/>
      <c r="AO12" s="10"/>
    </row>
    <row r="13" spans="1:47">
      <c r="A13" s="474" t="s">
        <v>80</v>
      </c>
      <c r="B13" s="475" t="s">
        <v>49</v>
      </c>
      <c r="C13" s="476" t="s">
        <v>4</v>
      </c>
      <c r="D13" s="477">
        <v>10565.4</v>
      </c>
      <c r="E13" s="478"/>
      <c r="F13" s="488">
        <v>5678.3</v>
      </c>
      <c r="G13" s="480"/>
      <c r="H13" s="488">
        <v>5678.3</v>
      </c>
      <c r="I13" s="481"/>
      <c r="J13" s="477">
        <v>10565.4</v>
      </c>
      <c r="K13" s="478"/>
      <c r="L13" s="489"/>
      <c r="M13" s="478"/>
      <c r="N13" s="489"/>
      <c r="O13" s="478"/>
      <c r="P13" s="489"/>
      <c r="Q13" s="478"/>
      <c r="R13" s="477">
        <v>5678.3</v>
      </c>
      <c r="S13" s="478"/>
      <c r="T13" s="489">
        <v>816.8</v>
      </c>
      <c r="U13" s="478"/>
      <c r="V13" s="489">
        <v>0</v>
      </c>
      <c r="W13" s="478"/>
      <c r="X13" s="489">
        <v>4861.5</v>
      </c>
      <c r="Y13" s="478"/>
      <c r="Z13" s="477">
        <v>5678.4000000000005</v>
      </c>
      <c r="AA13" s="478"/>
      <c r="AB13" s="483">
        <v>816.8</v>
      </c>
      <c r="AC13" s="478"/>
      <c r="AD13" s="483">
        <v>0</v>
      </c>
      <c r="AE13" s="478"/>
      <c r="AF13" s="483">
        <v>4861.6000000000004</v>
      </c>
      <c r="AG13" s="484"/>
      <c r="AH13" s="485"/>
      <c r="AI13" s="486"/>
      <c r="AJ13" s="487">
        <v>53.74524390936454</v>
      </c>
      <c r="AK13" s="437"/>
      <c r="AM13" s="11"/>
      <c r="AN13" s="9"/>
      <c r="AO13" s="10"/>
    </row>
    <row r="14" spans="1:47" ht="13.5" customHeight="1">
      <c r="A14" s="474" t="s">
        <v>14</v>
      </c>
      <c r="B14" s="475" t="s">
        <v>24</v>
      </c>
      <c r="C14" s="476" t="s">
        <v>4</v>
      </c>
      <c r="D14" s="477">
        <v>24857.7</v>
      </c>
      <c r="E14" s="490"/>
      <c r="F14" s="477">
        <v>18703.399999999998</v>
      </c>
      <c r="G14" s="491"/>
      <c r="H14" s="477">
        <v>19285.900000000001</v>
      </c>
      <c r="I14" s="492"/>
      <c r="J14" s="477">
        <v>24857.7</v>
      </c>
      <c r="K14" s="490"/>
      <c r="L14" s="483"/>
      <c r="M14" s="490"/>
      <c r="N14" s="483"/>
      <c r="O14" s="490"/>
      <c r="P14" s="483"/>
      <c r="Q14" s="490"/>
      <c r="R14" s="477">
        <v>17418.5</v>
      </c>
      <c r="S14" s="490"/>
      <c r="T14" s="483">
        <v>8563.7000000000007</v>
      </c>
      <c r="U14" s="490"/>
      <c r="V14" s="483">
        <v>3848.8</v>
      </c>
      <c r="W14" s="490"/>
      <c r="X14" s="483">
        <v>5006</v>
      </c>
      <c r="Y14" s="490"/>
      <c r="Z14" s="477">
        <v>17418.419999999998</v>
      </c>
      <c r="AA14" s="490"/>
      <c r="AB14" s="483">
        <v>12412.3</v>
      </c>
      <c r="AC14" s="490"/>
      <c r="AD14" s="483">
        <v>0</v>
      </c>
      <c r="AE14" s="490"/>
      <c r="AF14" s="483">
        <v>5006.1200000000008</v>
      </c>
      <c r="AG14" s="493"/>
      <c r="AH14" s="485"/>
      <c r="AI14" s="486"/>
      <c r="AJ14" s="487">
        <v>70.072532857022168</v>
      </c>
      <c r="AK14" s="7"/>
      <c r="AM14" s="11"/>
      <c r="AN14" s="9"/>
      <c r="AO14" s="10"/>
    </row>
    <row r="15" spans="1:47">
      <c r="A15" s="474" t="s">
        <v>17</v>
      </c>
      <c r="B15" s="475" t="s">
        <v>25</v>
      </c>
      <c r="C15" s="476" t="s">
        <v>4</v>
      </c>
      <c r="D15" s="477">
        <v>1796.6</v>
      </c>
      <c r="E15" s="478">
        <v>7.2275391528580677</v>
      </c>
      <c r="F15" s="479">
        <v>1113</v>
      </c>
      <c r="G15" s="480">
        <v>5.9507896959911033</v>
      </c>
      <c r="H15" s="479">
        <v>1113</v>
      </c>
      <c r="I15" s="481">
        <v>5.7710555379837079</v>
      </c>
      <c r="J15" s="477">
        <v>1796.6</v>
      </c>
      <c r="K15" s="478">
        <v>7.2275391528580677</v>
      </c>
      <c r="L15" s="482"/>
      <c r="M15" s="478">
        <v>0</v>
      </c>
      <c r="N15" s="482"/>
      <c r="O15" s="478">
        <v>0</v>
      </c>
      <c r="P15" s="482"/>
      <c r="Q15" s="478">
        <v>0</v>
      </c>
      <c r="R15" s="477">
        <v>1796.6</v>
      </c>
      <c r="S15" s="478">
        <v>10.314320980566638</v>
      </c>
      <c r="T15" s="482">
        <v>1073.5999999999999</v>
      </c>
      <c r="U15" s="478">
        <v>12.536637201209755</v>
      </c>
      <c r="V15" s="482">
        <v>720</v>
      </c>
      <c r="W15" s="478">
        <v>18.707129494907505</v>
      </c>
      <c r="X15" s="482">
        <v>3</v>
      </c>
      <c r="Y15" s="478">
        <v>5.9928086296444263E-2</v>
      </c>
      <c r="Z15" s="477">
        <v>1796.6</v>
      </c>
      <c r="AA15" s="478">
        <v>10.314368352583072</v>
      </c>
      <c r="AB15" s="483">
        <v>1793.6</v>
      </c>
      <c r="AC15" s="478">
        <v>14.450182480281656</v>
      </c>
      <c r="AD15" s="483">
        <v>0</v>
      </c>
      <c r="AE15" s="478">
        <v>0</v>
      </c>
      <c r="AF15" s="483">
        <v>3</v>
      </c>
      <c r="AG15" s="484">
        <v>5.9926649780668452E-2</v>
      </c>
      <c r="AH15" s="485"/>
      <c r="AI15" s="486"/>
      <c r="AJ15" s="487">
        <v>100</v>
      </c>
      <c r="AK15" s="7"/>
      <c r="AM15" s="11"/>
      <c r="AN15" s="9"/>
      <c r="AO15" s="10"/>
    </row>
    <row r="16" spans="1:47">
      <c r="A16" s="474" t="s">
        <v>18</v>
      </c>
      <c r="B16" s="494" t="s">
        <v>6</v>
      </c>
      <c r="C16" s="476" t="s">
        <v>4</v>
      </c>
      <c r="D16" s="477">
        <v>23061.100000000002</v>
      </c>
      <c r="E16" s="495"/>
      <c r="F16" s="477">
        <v>17590.399999999998</v>
      </c>
      <c r="G16" s="496"/>
      <c r="H16" s="477">
        <v>18172.900000000001</v>
      </c>
      <c r="I16" s="497"/>
      <c r="J16" s="477">
        <v>23061.1</v>
      </c>
      <c r="K16" s="495"/>
      <c r="L16" s="483"/>
      <c r="M16" s="495"/>
      <c r="N16" s="483"/>
      <c r="O16" s="495"/>
      <c r="P16" s="483"/>
      <c r="Q16" s="495"/>
      <c r="R16" s="477">
        <v>15621.9</v>
      </c>
      <c r="S16" s="495"/>
      <c r="T16" s="483">
        <v>7490.1</v>
      </c>
      <c r="U16" s="495"/>
      <c r="V16" s="483">
        <v>3128.8</v>
      </c>
      <c r="W16" s="495"/>
      <c r="X16" s="483">
        <v>5003</v>
      </c>
      <c r="Y16" s="495"/>
      <c r="Z16" s="477">
        <v>15621.82</v>
      </c>
      <c r="AA16" s="495"/>
      <c r="AB16" s="483">
        <v>10618.699999999999</v>
      </c>
      <c r="AC16" s="495"/>
      <c r="AD16" s="483">
        <v>0</v>
      </c>
      <c r="AE16" s="495"/>
      <c r="AF16" s="483">
        <v>5003.1200000000008</v>
      </c>
      <c r="AG16" s="498"/>
      <c r="AH16" s="485"/>
      <c r="AI16" s="486"/>
      <c r="AJ16" s="487">
        <v>67.741001079740343</v>
      </c>
      <c r="AK16" s="7"/>
      <c r="AM16" s="11"/>
      <c r="AN16" s="9"/>
      <c r="AO16" s="10"/>
    </row>
    <row r="17" spans="1:41" s="25" customFormat="1" ht="13.5" customHeight="1">
      <c r="A17" s="499"/>
      <c r="B17" s="500" t="s">
        <v>38</v>
      </c>
      <c r="C17" s="501" t="s">
        <v>4</v>
      </c>
      <c r="D17" s="502">
        <v>1700.6000000000001</v>
      </c>
      <c r="E17" s="503">
        <v>7.3743229941329771E-2</v>
      </c>
      <c r="F17" s="502">
        <v>962.6</v>
      </c>
      <c r="G17" s="504">
        <v>5.4723030744042216E-2</v>
      </c>
      <c r="H17" s="502">
        <v>962.6</v>
      </c>
      <c r="I17" s="505">
        <v>5.2968981285320446E-2</v>
      </c>
      <c r="J17" s="502">
        <v>1700.6000000000001</v>
      </c>
      <c r="K17" s="503">
        <v>7.3743229941329785E-2</v>
      </c>
      <c r="L17" s="506"/>
      <c r="M17" s="503">
        <v>0</v>
      </c>
      <c r="N17" s="506"/>
      <c r="O17" s="503">
        <v>0</v>
      </c>
      <c r="P17" s="506"/>
      <c r="Q17" s="503">
        <v>0</v>
      </c>
      <c r="R17" s="502">
        <v>962.6</v>
      </c>
      <c r="S17" s="503">
        <v>6.1618625135226833E-2</v>
      </c>
      <c r="T17" s="506">
        <v>861.8</v>
      </c>
      <c r="U17" s="503">
        <v>0.11505854394467363</v>
      </c>
      <c r="V17" s="506">
        <v>100.8</v>
      </c>
      <c r="W17" s="503">
        <v>3.2216824341600614E-2</v>
      </c>
      <c r="X17" s="506">
        <v>0</v>
      </c>
      <c r="Y17" s="503">
        <v>0</v>
      </c>
      <c r="Z17" s="502">
        <v>962.6</v>
      </c>
      <c r="AA17" s="503">
        <v>6.1618940686808579E-2</v>
      </c>
      <c r="AB17" s="506">
        <v>962.6</v>
      </c>
      <c r="AC17" s="503">
        <v>9.0651398005405573E-2</v>
      </c>
      <c r="AD17" s="506">
        <v>0</v>
      </c>
      <c r="AE17" s="503">
        <v>0</v>
      </c>
      <c r="AF17" s="506">
        <v>0</v>
      </c>
      <c r="AG17" s="505">
        <v>0</v>
      </c>
      <c r="AH17" s="507"/>
      <c r="AI17" s="508"/>
      <c r="AJ17" s="509">
        <v>56.603551687639651</v>
      </c>
      <c r="AK17" s="27"/>
      <c r="AM17" s="26"/>
      <c r="AN17" s="28"/>
      <c r="AO17" s="29"/>
    </row>
    <row r="18" spans="1:41">
      <c r="A18" s="474"/>
      <c r="B18" s="510" t="s">
        <v>45</v>
      </c>
      <c r="C18" s="476" t="s">
        <v>4</v>
      </c>
      <c r="D18" s="477">
        <v>0</v>
      </c>
      <c r="E18" s="511">
        <v>0</v>
      </c>
      <c r="F18" s="488">
        <v>0</v>
      </c>
      <c r="G18" s="512">
        <v>0</v>
      </c>
      <c r="H18" s="488"/>
      <c r="I18" s="513">
        <v>0</v>
      </c>
      <c r="J18" s="477">
        <v>0</v>
      </c>
      <c r="K18" s="511">
        <v>0</v>
      </c>
      <c r="L18" s="489"/>
      <c r="M18" s="511">
        <v>0</v>
      </c>
      <c r="N18" s="489"/>
      <c r="O18" s="511">
        <v>0</v>
      </c>
      <c r="P18" s="489"/>
      <c r="Q18" s="511">
        <v>0</v>
      </c>
      <c r="R18" s="477">
        <v>0</v>
      </c>
      <c r="S18" s="511">
        <v>0</v>
      </c>
      <c r="T18" s="489">
        <v>0</v>
      </c>
      <c r="U18" s="511">
        <v>0</v>
      </c>
      <c r="V18" s="489">
        <v>0</v>
      </c>
      <c r="W18" s="511">
        <v>0</v>
      </c>
      <c r="X18" s="489">
        <v>0</v>
      </c>
      <c r="Y18" s="511">
        <v>0</v>
      </c>
      <c r="Z18" s="477">
        <v>0</v>
      </c>
      <c r="AA18" s="511">
        <v>0</v>
      </c>
      <c r="AB18" s="483">
        <v>0</v>
      </c>
      <c r="AC18" s="511">
        <v>0</v>
      </c>
      <c r="AD18" s="483">
        <v>0</v>
      </c>
      <c r="AE18" s="511">
        <v>0</v>
      </c>
      <c r="AF18" s="483">
        <v>0</v>
      </c>
      <c r="AG18" s="513">
        <v>0</v>
      </c>
      <c r="AH18" s="485"/>
      <c r="AI18" s="486"/>
      <c r="AJ18" s="487">
        <v>0</v>
      </c>
      <c r="AK18" s="7"/>
      <c r="AM18" s="11"/>
      <c r="AN18" s="9"/>
      <c r="AO18" s="10"/>
    </row>
    <row r="19" spans="1:41">
      <c r="A19" s="474"/>
      <c r="B19" s="510" t="s">
        <v>44</v>
      </c>
      <c r="C19" s="476" t="s">
        <v>4</v>
      </c>
      <c r="D19" s="477">
        <v>149.4</v>
      </c>
      <c r="E19" s="511">
        <v>6.4784420517668279E-3</v>
      </c>
      <c r="F19" s="488">
        <v>99</v>
      </c>
      <c r="G19" s="512">
        <v>5.628069856285247E-3</v>
      </c>
      <c r="H19" s="488">
        <v>99</v>
      </c>
      <c r="I19" s="513">
        <v>5.4476720831567876E-3</v>
      </c>
      <c r="J19" s="477">
        <v>149.4</v>
      </c>
      <c r="K19" s="511">
        <v>6.4784420517668287E-3</v>
      </c>
      <c r="L19" s="489"/>
      <c r="M19" s="511">
        <v>0</v>
      </c>
      <c r="N19" s="489"/>
      <c r="O19" s="511">
        <v>0</v>
      </c>
      <c r="P19" s="489"/>
      <c r="Q19" s="511">
        <v>0</v>
      </c>
      <c r="R19" s="477">
        <v>99</v>
      </c>
      <c r="S19" s="511">
        <v>6.3372573118506709E-3</v>
      </c>
      <c r="T19" s="489">
        <v>97.8</v>
      </c>
      <c r="U19" s="511">
        <v>1.3057235550927223E-2</v>
      </c>
      <c r="V19" s="489">
        <v>1.2</v>
      </c>
      <c r="W19" s="511">
        <v>3.8353362311429299E-4</v>
      </c>
      <c r="X19" s="489">
        <v>0</v>
      </c>
      <c r="Y19" s="511">
        <v>0</v>
      </c>
      <c r="Z19" s="477">
        <v>99</v>
      </c>
      <c r="AA19" s="511">
        <v>6.3372897652130165E-3</v>
      </c>
      <c r="AB19" s="483">
        <v>99</v>
      </c>
      <c r="AC19" s="511">
        <v>9.3231751532673497E-3</v>
      </c>
      <c r="AD19" s="483">
        <v>0</v>
      </c>
      <c r="AE19" s="511">
        <v>0</v>
      </c>
      <c r="AF19" s="483">
        <v>0</v>
      </c>
      <c r="AG19" s="513">
        <v>0</v>
      </c>
      <c r="AH19" s="485"/>
      <c r="AI19" s="486"/>
      <c r="AJ19" s="487">
        <v>66.265060240963862</v>
      </c>
      <c r="AK19" s="7"/>
      <c r="AM19" s="11"/>
      <c r="AN19" s="9"/>
      <c r="AO19" s="10"/>
    </row>
    <row r="20" spans="1:41">
      <c r="A20" s="474"/>
      <c r="B20" s="510" t="s">
        <v>133</v>
      </c>
      <c r="C20" s="476" t="s">
        <v>4</v>
      </c>
      <c r="D20" s="477">
        <v>1551.2</v>
      </c>
      <c r="E20" s="511">
        <v>6.7264787889562944E-2</v>
      </c>
      <c r="F20" s="488">
        <v>863.6</v>
      </c>
      <c r="G20" s="512">
        <v>4.9094960887756965E-2</v>
      </c>
      <c r="H20" s="488">
        <v>863.6</v>
      </c>
      <c r="I20" s="513">
        <v>4.7521309202163659E-2</v>
      </c>
      <c r="J20" s="477">
        <v>1551.2</v>
      </c>
      <c r="K20" s="511">
        <v>6.7264787889562944E-2</v>
      </c>
      <c r="L20" s="489"/>
      <c r="M20" s="511">
        <v>0</v>
      </c>
      <c r="N20" s="489"/>
      <c r="O20" s="511">
        <v>0</v>
      </c>
      <c r="P20" s="489"/>
      <c r="Q20" s="511">
        <v>0</v>
      </c>
      <c r="R20" s="477">
        <v>863.6</v>
      </c>
      <c r="S20" s="511">
        <v>5.5281367823376164E-2</v>
      </c>
      <c r="T20" s="489">
        <v>764</v>
      </c>
      <c r="U20" s="511">
        <v>0.10200130839374641</v>
      </c>
      <c r="V20" s="489">
        <v>99.6</v>
      </c>
      <c r="W20" s="511">
        <v>3.1833290718486319E-2</v>
      </c>
      <c r="X20" s="489">
        <v>0</v>
      </c>
      <c r="Y20" s="511">
        <v>0</v>
      </c>
      <c r="Z20" s="477">
        <v>863.59999999999991</v>
      </c>
      <c r="AA20" s="511">
        <v>5.5281650921595558E-2</v>
      </c>
      <c r="AB20" s="483">
        <v>863.59999999999991</v>
      </c>
      <c r="AC20" s="511">
        <v>8.1328222852138213E-2</v>
      </c>
      <c r="AD20" s="483">
        <v>0</v>
      </c>
      <c r="AE20" s="511">
        <v>0</v>
      </c>
      <c r="AF20" s="483">
        <v>0</v>
      </c>
      <c r="AG20" s="513">
        <v>0</v>
      </c>
      <c r="AH20" s="485"/>
      <c r="AI20" s="486"/>
      <c r="AJ20" s="487">
        <v>55.673027333677148</v>
      </c>
      <c r="AK20" s="7"/>
      <c r="AM20" s="11"/>
      <c r="AN20" s="9"/>
      <c r="AO20" s="10"/>
    </row>
    <row r="21" spans="1:41">
      <c r="A21" s="474"/>
      <c r="B21" s="510" t="s">
        <v>134</v>
      </c>
      <c r="C21" s="476" t="s">
        <v>4</v>
      </c>
      <c r="D21" s="477">
        <v>0</v>
      </c>
      <c r="E21" s="495"/>
      <c r="F21" s="488"/>
      <c r="G21" s="496"/>
      <c r="H21" s="488"/>
      <c r="I21" s="497"/>
      <c r="J21" s="477">
        <v>0</v>
      </c>
      <c r="K21" s="495"/>
      <c r="L21" s="489"/>
      <c r="M21" s="495"/>
      <c r="N21" s="489"/>
      <c r="O21" s="495"/>
      <c r="P21" s="489"/>
      <c r="Q21" s="495"/>
      <c r="R21" s="477">
        <v>0</v>
      </c>
      <c r="S21" s="495"/>
      <c r="T21" s="489"/>
      <c r="U21" s="495"/>
      <c r="V21" s="489"/>
      <c r="W21" s="495"/>
      <c r="X21" s="489"/>
      <c r="Y21" s="495"/>
      <c r="Z21" s="477">
        <v>0</v>
      </c>
      <c r="AA21" s="495"/>
      <c r="AB21" s="483">
        <v>0</v>
      </c>
      <c r="AC21" s="495"/>
      <c r="AD21" s="483">
        <v>0</v>
      </c>
      <c r="AE21" s="495"/>
      <c r="AF21" s="483">
        <v>0</v>
      </c>
      <c r="AG21" s="497"/>
      <c r="AH21" s="485"/>
      <c r="AI21" s="486"/>
      <c r="AJ21" s="487">
        <v>0</v>
      </c>
      <c r="AK21" s="7"/>
      <c r="AM21" s="11"/>
      <c r="AN21" s="9"/>
      <c r="AO21" s="10"/>
    </row>
    <row r="22" spans="1:41">
      <c r="A22" s="474"/>
      <c r="B22" s="514" t="s">
        <v>39</v>
      </c>
      <c r="C22" s="476" t="s">
        <v>4</v>
      </c>
      <c r="D22" s="502">
        <v>21360.500000000004</v>
      </c>
      <c r="E22" s="515">
        <v>0.92625677005867035</v>
      </c>
      <c r="F22" s="502">
        <v>16627.8</v>
      </c>
      <c r="G22" s="516">
        <v>0.94527696925595783</v>
      </c>
      <c r="H22" s="502">
        <v>17210.300000000003</v>
      </c>
      <c r="I22" s="517">
        <v>0.94703101871467965</v>
      </c>
      <c r="J22" s="502">
        <v>21360.5</v>
      </c>
      <c r="K22" s="515">
        <v>0.92625677005867024</v>
      </c>
      <c r="L22" s="506"/>
      <c r="M22" s="515">
        <v>0</v>
      </c>
      <c r="N22" s="506"/>
      <c r="O22" s="515">
        <v>0</v>
      </c>
      <c r="P22" s="506"/>
      <c r="Q22" s="515">
        <v>0</v>
      </c>
      <c r="R22" s="502">
        <v>14659.3</v>
      </c>
      <c r="S22" s="515">
        <v>0.93838137486477313</v>
      </c>
      <c r="T22" s="506">
        <v>6628.3</v>
      </c>
      <c r="U22" s="515">
        <v>0.88494145605532637</v>
      </c>
      <c r="V22" s="506">
        <v>3028</v>
      </c>
      <c r="W22" s="515">
        <v>0.96778317565839933</v>
      </c>
      <c r="X22" s="506">
        <v>5003</v>
      </c>
      <c r="Y22" s="515">
        <v>1</v>
      </c>
      <c r="Z22" s="502">
        <v>14659.22</v>
      </c>
      <c r="AA22" s="515">
        <v>0.93838105931319138</v>
      </c>
      <c r="AB22" s="506">
        <v>9656.0999999999985</v>
      </c>
      <c r="AC22" s="515">
        <v>0.90934860199459444</v>
      </c>
      <c r="AD22" s="506">
        <v>0</v>
      </c>
      <c r="AE22" s="515">
        <v>0</v>
      </c>
      <c r="AF22" s="506">
        <v>5003.1200000000008</v>
      </c>
      <c r="AG22" s="517">
        <v>1</v>
      </c>
      <c r="AH22" s="518"/>
      <c r="AI22" s="519"/>
      <c r="AJ22" s="520">
        <v>68.627700662437675</v>
      </c>
      <c r="AK22" s="7"/>
      <c r="AL22" s="25"/>
      <c r="AM22" s="26"/>
      <c r="AN22" s="9"/>
      <c r="AO22" s="10"/>
    </row>
    <row r="23" spans="1:41">
      <c r="A23" s="474"/>
      <c r="B23" s="514" t="s">
        <v>152</v>
      </c>
      <c r="C23" s="476" t="s">
        <v>4</v>
      </c>
      <c r="D23" s="502"/>
      <c r="E23" s="521"/>
      <c r="F23" s="502"/>
      <c r="G23" s="521"/>
      <c r="H23" s="502"/>
      <c r="I23" s="522">
        <v>0</v>
      </c>
      <c r="J23" s="502">
        <v>0</v>
      </c>
      <c r="K23" s="523"/>
      <c r="L23" s="506"/>
      <c r="M23" s="523"/>
      <c r="N23" s="506"/>
      <c r="O23" s="523"/>
      <c r="P23" s="506"/>
      <c r="Q23" s="523"/>
      <c r="R23" s="502"/>
      <c r="S23" s="523"/>
      <c r="T23" s="506"/>
      <c r="U23" s="523"/>
      <c r="V23" s="524"/>
      <c r="W23" s="523"/>
      <c r="X23" s="524"/>
      <c r="Y23" s="523"/>
      <c r="Z23" s="502"/>
      <c r="AA23" s="523"/>
      <c r="AB23" s="506"/>
      <c r="AC23" s="523"/>
      <c r="AD23" s="506"/>
      <c r="AE23" s="523"/>
      <c r="AF23" s="506"/>
      <c r="AG23" s="522"/>
      <c r="AH23" s="518"/>
      <c r="AI23" s="519"/>
      <c r="AJ23" s="525"/>
      <c r="AK23" s="7"/>
      <c r="AL23" s="25"/>
      <c r="AM23" s="26"/>
      <c r="AN23" s="9"/>
      <c r="AO23" s="10"/>
    </row>
    <row r="24" spans="1:41">
      <c r="A24" s="474" t="s">
        <v>19</v>
      </c>
      <c r="B24" s="526" t="s">
        <v>7</v>
      </c>
      <c r="C24" s="527"/>
      <c r="D24" s="528"/>
      <c r="E24" s="529"/>
      <c r="F24" s="530"/>
      <c r="G24" s="529"/>
      <c r="H24" s="530"/>
      <c r="I24" s="531"/>
      <c r="J24" s="528"/>
      <c r="K24" s="532"/>
      <c r="L24" s="532"/>
      <c r="M24" s="532"/>
      <c r="N24" s="532"/>
      <c r="O24" s="532"/>
      <c r="P24" s="532"/>
      <c r="Q24" s="532"/>
      <c r="R24" s="528"/>
      <c r="S24" s="532"/>
      <c r="T24" s="532"/>
      <c r="U24" s="532"/>
      <c r="V24" s="532"/>
      <c r="W24" s="532"/>
      <c r="X24" s="532"/>
      <c r="Y24" s="532"/>
      <c r="Z24" s="528"/>
      <c r="AA24" s="532"/>
      <c r="AB24" s="532"/>
      <c r="AC24" s="532"/>
      <c r="AD24" s="532"/>
      <c r="AE24" s="533"/>
      <c r="AF24" s="534"/>
      <c r="AG24" s="531"/>
      <c r="AH24" s="535"/>
      <c r="AI24" s="536"/>
      <c r="AJ24" s="487"/>
      <c r="AK24" s="7"/>
      <c r="AM24" s="35"/>
      <c r="AN24" s="9"/>
    </row>
    <row r="25" spans="1:41" ht="12.75" customHeight="1">
      <c r="A25" s="826" t="s">
        <v>118</v>
      </c>
      <c r="B25" s="842" t="s">
        <v>119</v>
      </c>
      <c r="C25" s="537" t="s">
        <v>120</v>
      </c>
      <c r="D25" s="477">
        <v>2277.4</v>
      </c>
      <c r="E25" s="538">
        <v>155.82300739635861</v>
      </c>
      <c r="F25" s="479">
        <v>2069</v>
      </c>
      <c r="G25" s="538">
        <v>162.7826470079149</v>
      </c>
      <c r="H25" s="479">
        <v>2068.8000000000002</v>
      </c>
      <c r="I25" s="539">
        <v>155.79955718223306</v>
      </c>
      <c r="J25" s="477">
        <v>2277.4</v>
      </c>
      <c r="K25" s="538">
        <v>155.82300739635861</v>
      </c>
      <c r="L25" s="482"/>
      <c r="M25" s="538">
        <v>0</v>
      </c>
      <c r="N25" s="482"/>
      <c r="O25" s="538">
        <v>0</v>
      </c>
      <c r="P25" s="482"/>
      <c r="Q25" s="538">
        <v>0</v>
      </c>
      <c r="R25" s="477">
        <v>1953.8</v>
      </c>
      <c r="S25" s="540">
        <v>162.79903010507195</v>
      </c>
      <c r="T25" s="482">
        <v>1289.5</v>
      </c>
      <c r="U25" s="540">
        <v>162.79715688873739</v>
      </c>
      <c r="V25" s="482">
        <v>640.70000000000005</v>
      </c>
      <c r="W25" s="540">
        <v>162.80842629532691</v>
      </c>
      <c r="X25" s="482">
        <v>23.6</v>
      </c>
      <c r="Y25" s="540">
        <v>162.75862068965517</v>
      </c>
      <c r="Z25" s="477">
        <v>1837.8</v>
      </c>
      <c r="AA25" s="538">
        <v>162.79564177517938</v>
      </c>
      <c r="AB25" s="541">
        <v>1814.2</v>
      </c>
      <c r="AC25" s="542">
        <v>162.79758432864617</v>
      </c>
      <c r="AD25" s="541"/>
      <c r="AE25" s="542">
        <v>0</v>
      </c>
      <c r="AF25" s="541">
        <v>23.6</v>
      </c>
      <c r="AG25" s="543">
        <v>162.55682600909216</v>
      </c>
      <c r="AH25" s="544"/>
      <c r="AI25" s="545"/>
      <c r="AJ25" s="546">
        <v>80.697286379204343</v>
      </c>
      <c r="AK25" s="7"/>
      <c r="AL25" s="24"/>
      <c r="AM25" s="30"/>
      <c r="AN25" s="9"/>
    </row>
    <row r="26" spans="1:41" ht="15.75" customHeight="1" thickBot="1">
      <c r="A26" s="844"/>
      <c r="B26" s="845"/>
      <c r="C26" s="547" t="s">
        <v>8</v>
      </c>
      <c r="D26" s="548">
        <v>7288.3337940500005</v>
      </c>
      <c r="E26" s="549">
        <v>316.04449892025963</v>
      </c>
      <c r="F26" s="548">
        <v>6714.9000000000005</v>
      </c>
      <c r="G26" s="549">
        <v>381.7366290704021</v>
      </c>
      <c r="H26" s="548">
        <v>6714.9000000000005</v>
      </c>
      <c r="I26" s="550">
        <v>369.50074011302542</v>
      </c>
      <c r="J26" s="548">
        <v>8369.5180309999996</v>
      </c>
      <c r="K26" s="551">
        <v>362.92796228280525</v>
      </c>
      <c r="L26" s="552"/>
      <c r="M26" s="551">
        <v>0</v>
      </c>
      <c r="N26" s="552"/>
      <c r="O26" s="551">
        <v>0</v>
      </c>
      <c r="P26" s="552"/>
      <c r="Q26" s="551">
        <v>0</v>
      </c>
      <c r="R26" s="548">
        <v>6958.9</v>
      </c>
      <c r="S26" s="551">
        <v>445.45797886300642</v>
      </c>
      <c r="T26" s="552">
        <v>4592.91</v>
      </c>
      <c r="U26" s="551">
        <v>613.19742059518558</v>
      </c>
      <c r="V26" s="552">
        <v>2281.98</v>
      </c>
      <c r="W26" s="551">
        <v>729.34671439529529</v>
      </c>
      <c r="X26" s="552">
        <v>84.01</v>
      </c>
      <c r="Y26" s="551">
        <v>16.791924845092947</v>
      </c>
      <c r="Z26" s="553">
        <v>7219.4562918750007</v>
      </c>
      <c r="AA26" s="551">
        <v>462.13925726163797</v>
      </c>
      <c r="AB26" s="554">
        <v>7125.2775392250005</v>
      </c>
      <c r="AC26" s="551">
        <v>671.01222741248944</v>
      </c>
      <c r="AD26" s="554">
        <v>0</v>
      </c>
      <c r="AE26" s="551">
        <v>0</v>
      </c>
      <c r="AF26" s="554">
        <v>94.178752650000007</v>
      </c>
      <c r="AG26" s="550">
        <v>18.824004351284799</v>
      </c>
      <c r="AH26" s="555">
        <v>260.55629187500108</v>
      </c>
      <c r="AI26" s="556">
        <v>3.7442166416387805</v>
      </c>
      <c r="AJ26" s="557">
        <v>86.258925127286119</v>
      </c>
      <c r="AK26" s="7"/>
      <c r="AL26" s="25"/>
      <c r="AM26" s="31"/>
      <c r="AN26" s="9"/>
    </row>
    <row r="27" spans="1:41" ht="13.5" customHeight="1">
      <c r="A27" s="558" t="s">
        <v>121</v>
      </c>
      <c r="B27" s="851" t="s">
        <v>192</v>
      </c>
      <c r="C27" s="559" t="s">
        <v>101</v>
      </c>
      <c r="D27" s="560">
        <v>2017.9000000000003</v>
      </c>
      <c r="E27" s="561"/>
      <c r="F27" s="560">
        <v>1837.5</v>
      </c>
      <c r="G27" s="561"/>
      <c r="H27" s="560">
        <v>1837.5</v>
      </c>
      <c r="I27" s="562"/>
      <c r="J27" s="560">
        <v>2018.1000000000001</v>
      </c>
      <c r="K27" s="563"/>
      <c r="L27" s="564"/>
      <c r="M27" s="563"/>
      <c r="N27" s="564"/>
      <c r="O27" s="563"/>
      <c r="P27" s="564"/>
      <c r="Q27" s="563"/>
      <c r="R27" s="560">
        <v>1731.2</v>
      </c>
      <c r="S27" s="563"/>
      <c r="T27" s="564">
        <v>1142.5999999999999</v>
      </c>
      <c r="U27" s="563"/>
      <c r="V27" s="564">
        <v>567.70000000000005</v>
      </c>
      <c r="W27" s="563"/>
      <c r="X27" s="564">
        <v>20.9</v>
      </c>
      <c r="Y27" s="561"/>
      <c r="Z27" s="565">
        <v>1628.5</v>
      </c>
      <c r="AA27" s="566"/>
      <c r="AB27" s="567">
        <v>1607.5</v>
      </c>
      <c r="AC27" s="566"/>
      <c r="AD27" s="567">
        <v>0</v>
      </c>
      <c r="AE27" s="566"/>
      <c r="AF27" s="567">
        <v>21</v>
      </c>
      <c r="AG27" s="562"/>
      <c r="AH27" s="568"/>
      <c r="AI27" s="569"/>
      <c r="AJ27" s="570"/>
      <c r="AK27" s="7"/>
      <c r="AL27" s="25"/>
      <c r="AM27" s="31"/>
      <c r="AN27" s="9"/>
    </row>
    <row r="28" spans="1:41" s="79" customFormat="1" ht="15" customHeight="1">
      <c r="A28" s="571"/>
      <c r="B28" s="852"/>
      <c r="C28" s="572" t="s">
        <v>47</v>
      </c>
      <c r="D28" s="573">
        <v>3611.8409207839832</v>
      </c>
      <c r="E28" s="574"/>
      <c r="F28" s="575">
        <v>3654.3673469387754</v>
      </c>
      <c r="G28" s="574"/>
      <c r="H28" s="575">
        <v>3654.3673469387754</v>
      </c>
      <c r="I28" s="576"/>
      <c r="J28" s="575">
        <v>4147.2266146375305</v>
      </c>
      <c r="K28" s="577"/>
      <c r="L28" s="578"/>
      <c r="M28" s="577"/>
      <c r="N28" s="578"/>
      <c r="O28" s="577"/>
      <c r="P28" s="578"/>
      <c r="Q28" s="577"/>
      <c r="R28" s="575">
        <v>4019.7</v>
      </c>
      <c r="S28" s="577"/>
      <c r="T28" s="578">
        <v>4019.7</v>
      </c>
      <c r="U28" s="577"/>
      <c r="V28" s="578">
        <v>4019.7</v>
      </c>
      <c r="W28" s="577"/>
      <c r="X28" s="578">
        <v>4019.7</v>
      </c>
      <c r="Y28" s="574"/>
      <c r="Z28" s="575">
        <v>4433.1939157967463</v>
      </c>
      <c r="AA28" s="577"/>
      <c r="AB28" s="578">
        <v>4432.5210197356146</v>
      </c>
      <c r="AC28" s="577"/>
      <c r="AD28" s="578" t="e">
        <v>#DIV/0!</v>
      </c>
      <c r="AE28" s="577"/>
      <c r="AF28" s="578">
        <v>4484.7025071428579</v>
      </c>
      <c r="AG28" s="576"/>
      <c r="AH28" s="579"/>
      <c r="AI28" s="580"/>
      <c r="AJ28" s="581">
        <v>106.89538642884624</v>
      </c>
      <c r="AK28" s="74"/>
      <c r="AL28" s="75"/>
      <c r="AM28" s="76"/>
      <c r="AN28" s="77"/>
      <c r="AO28" s="78"/>
    </row>
    <row r="29" spans="1:41" ht="13.5" customHeight="1" thickBot="1">
      <c r="A29" s="582"/>
      <c r="B29" s="853"/>
      <c r="C29" s="583" t="s">
        <v>16</v>
      </c>
      <c r="D29" s="584">
        <v>7288.3337940500005</v>
      </c>
      <c r="E29" s="585"/>
      <c r="F29" s="584">
        <v>6714.9000000000005</v>
      </c>
      <c r="G29" s="585"/>
      <c r="H29" s="584">
        <v>6714.9000000000005</v>
      </c>
      <c r="I29" s="586"/>
      <c r="J29" s="584">
        <v>8369.5180309999996</v>
      </c>
      <c r="K29" s="587"/>
      <c r="L29" s="588"/>
      <c r="M29" s="587"/>
      <c r="N29" s="588"/>
      <c r="O29" s="587"/>
      <c r="P29" s="588"/>
      <c r="Q29" s="587"/>
      <c r="R29" s="584">
        <v>6958.9</v>
      </c>
      <c r="S29" s="587"/>
      <c r="T29" s="588">
        <v>4592.8999999999996</v>
      </c>
      <c r="U29" s="587"/>
      <c r="V29" s="588">
        <v>2282</v>
      </c>
      <c r="W29" s="587"/>
      <c r="X29" s="588">
        <v>84</v>
      </c>
      <c r="Y29" s="585"/>
      <c r="Z29" s="589">
        <v>7219.4562918750007</v>
      </c>
      <c r="AA29" s="590"/>
      <c r="AB29" s="591">
        <v>7125.2775392250005</v>
      </c>
      <c r="AC29" s="590"/>
      <c r="AD29" s="591">
        <v>0</v>
      </c>
      <c r="AE29" s="590"/>
      <c r="AF29" s="591">
        <v>94.178752650000007</v>
      </c>
      <c r="AG29" s="586"/>
      <c r="AH29" s="592">
        <v>260.55629187500108</v>
      </c>
      <c r="AI29" s="593">
        <v>3.7442166416387805</v>
      </c>
      <c r="AJ29" s="594">
        <v>86.258925127286119</v>
      </c>
      <c r="AK29" s="7"/>
      <c r="AL29" s="25"/>
      <c r="AM29" s="31"/>
      <c r="AN29" s="9"/>
    </row>
    <row r="30" spans="1:41" ht="13.5" hidden="1" thickTop="1">
      <c r="A30" s="595"/>
      <c r="B30" s="596" t="s">
        <v>100</v>
      </c>
      <c r="C30" s="597" t="s">
        <v>101</v>
      </c>
      <c r="D30" s="598">
        <v>0</v>
      </c>
      <c r="E30" s="599"/>
      <c r="F30" s="479"/>
      <c r="G30" s="599"/>
      <c r="H30" s="479"/>
      <c r="I30" s="600"/>
      <c r="J30" s="598">
        <v>0</v>
      </c>
      <c r="K30" s="601"/>
      <c r="L30" s="482"/>
      <c r="M30" s="601"/>
      <c r="N30" s="482"/>
      <c r="O30" s="601"/>
      <c r="P30" s="482"/>
      <c r="Q30" s="601"/>
      <c r="R30" s="598">
        <v>0</v>
      </c>
      <c r="S30" s="602"/>
      <c r="T30" s="482"/>
      <c r="U30" s="601"/>
      <c r="V30" s="482"/>
      <c r="W30" s="601"/>
      <c r="X30" s="482"/>
      <c r="Y30" s="603"/>
      <c r="Z30" s="477">
        <v>0</v>
      </c>
      <c r="AA30" s="604"/>
      <c r="AB30" s="483">
        <v>0</v>
      </c>
      <c r="AC30" s="604"/>
      <c r="AD30" s="483">
        <v>0</v>
      </c>
      <c r="AE30" s="604"/>
      <c r="AF30" s="483">
        <v>0</v>
      </c>
      <c r="AG30" s="605"/>
      <c r="AH30" s="568"/>
      <c r="AI30" s="569"/>
      <c r="AJ30" s="570"/>
      <c r="AK30" s="7"/>
      <c r="AL30" s="25"/>
      <c r="AM30" s="31"/>
      <c r="AN30" s="9"/>
    </row>
    <row r="31" spans="1:41" hidden="1">
      <c r="A31" s="595"/>
      <c r="B31" s="606" t="s">
        <v>102</v>
      </c>
      <c r="C31" s="607" t="s">
        <v>47</v>
      </c>
      <c r="D31" s="479"/>
      <c r="E31" s="603"/>
      <c r="F31" s="598"/>
      <c r="G31" s="603"/>
      <c r="H31" s="479"/>
      <c r="I31" s="605"/>
      <c r="J31" s="479">
        <v>0</v>
      </c>
      <c r="K31" s="601"/>
      <c r="L31" s="608"/>
      <c r="M31" s="601"/>
      <c r="N31" s="608"/>
      <c r="O31" s="601"/>
      <c r="P31" s="608"/>
      <c r="Q31" s="601"/>
      <c r="R31" s="479"/>
      <c r="S31" s="601"/>
      <c r="T31" s="608">
        <v>0</v>
      </c>
      <c r="U31" s="601"/>
      <c r="V31" s="608">
        <v>0</v>
      </c>
      <c r="W31" s="601"/>
      <c r="X31" s="608">
        <v>0</v>
      </c>
      <c r="Y31" s="603"/>
      <c r="Z31" s="598" t="e">
        <v>#DIV/0!</v>
      </c>
      <c r="AA31" s="601"/>
      <c r="AB31" s="608">
        <v>0</v>
      </c>
      <c r="AC31" s="601"/>
      <c r="AD31" s="608">
        <v>0</v>
      </c>
      <c r="AE31" s="601"/>
      <c r="AF31" s="608">
        <v>0</v>
      </c>
      <c r="AG31" s="605"/>
      <c r="AH31" s="609"/>
      <c r="AI31" s="610"/>
      <c r="AJ31" s="546">
        <v>0</v>
      </c>
      <c r="AK31" s="7"/>
      <c r="AL31" s="25"/>
      <c r="AM31" s="31"/>
      <c r="AN31" s="9"/>
    </row>
    <row r="32" spans="1:41" hidden="1">
      <c r="A32" s="611"/>
      <c r="B32" s="612" t="s">
        <v>53</v>
      </c>
      <c r="C32" s="537" t="s">
        <v>16</v>
      </c>
      <c r="D32" s="598">
        <v>0</v>
      </c>
      <c r="E32" s="603"/>
      <c r="F32" s="479"/>
      <c r="G32" s="603"/>
      <c r="H32" s="598">
        <v>0</v>
      </c>
      <c r="I32" s="605"/>
      <c r="J32" s="598">
        <v>0</v>
      </c>
      <c r="K32" s="601"/>
      <c r="L32" s="482"/>
      <c r="M32" s="601"/>
      <c r="N32" s="482"/>
      <c r="O32" s="601"/>
      <c r="P32" s="482"/>
      <c r="Q32" s="601"/>
      <c r="R32" s="598">
        <v>0</v>
      </c>
      <c r="S32" s="601"/>
      <c r="T32" s="482">
        <v>0</v>
      </c>
      <c r="U32" s="601"/>
      <c r="V32" s="482">
        <v>0</v>
      </c>
      <c r="W32" s="601"/>
      <c r="X32" s="482">
        <v>0</v>
      </c>
      <c r="Y32" s="603"/>
      <c r="Z32" s="477">
        <v>0</v>
      </c>
      <c r="AA32" s="604"/>
      <c r="AB32" s="483">
        <v>0</v>
      </c>
      <c r="AC32" s="604"/>
      <c r="AD32" s="483">
        <v>0</v>
      </c>
      <c r="AE32" s="604"/>
      <c r="AF32" s="483">
        <v>0</v>
      </c>
      <c r="AG32" s="605"/>
      <c r="AH32" s="609"/>
      <c r="AI32" s="610"/>
      <c r="AJ32" s="546">
        <v>0</v>
      </c>
      <c r="AK32" s="7"/>
      <c r="AL32" s="25"/>
      <c r="AM32" s="31"/>
      <c r="AN32" s="9"/>
    </row>
    <row r="33" spans="1:40" ht="13.5" thickTop="1">
      <c r="A33" s="595"/>
      <c r="B33" s="613" t="s">
        <v>103</v>
      </c>
      <c r="C33" s="572" t="s">
        <v>101</v>
      </c>
      <c r="D33" s="598">
        <v>28.200000000000003</v>
      </c>
      <c r="E33" s="603"/>
      <c r="F33" s="479">
        <v>44.5</v>
      </c>
      <c r="G33" s="603"/>
      <c r="H33" s="479">
        <v>44.5</v>
      </c>
      <c r="I33" s="605"/>
      <c r="J33" s="598">
        <v>28.3</v>
      </c>
      <c r="K33" s="601"/>
      <c r="L33" s="482"/>
      <c r="M33" s="601"/>
      <c r="N33" s="482"/>
      <c r="O33" s="601"/>
      <c r="P33" s="482"/>
      <c r="Q33" s="601"/>
      <c r="R33" s="598"/>
      <c r="S33" s="601"/>
      <c r="T33" s="482"/>
      <c r="U33" s="601"/>
      <c r="V33" s="482"/>
      <c r="W33" s="601"/>
      <c r="X33" s="482"/>
      <c r="Y33" s="603"/>
      <c r="Z33" s="477">
        <v>28.2</v>
      </c>
      <c r="AA33" s="604"/>
      <c r="AB33" s="483">
        <v>28</v>
      </c>
      <c r="AC33" s="604"/>
      <c r="AD33" s="483">
        <v>0</v>
      </c>
      <c r="AE33" s="604"/>
      <c r="AF33" s="483">
        <v>0.2</v>
      </c>
      <c r="AG33" s="605"/>
      <c r="AH33" s="609"/>
      <c r="AI33" s="610"/>
      <c r="AJ33" s="546"/>
      <c r="AK33" s="7"/>
      <c r="AL33" s="25"/>
      <c r="AM33" s="31"/>
      <c r="AN33" s="9"/>
    </row>
    <row r="34" spans="1:40">
      <c r="A34" s="595"/>
      <c r="B34" s="606" t="s">
        <v>102</v>
      </c>
      <c r="C34" s="607" t="s">
        <v>47</v>
      </c>
      <c r="D34" s="479">
        <v>3675.4229999999998</v>
      </c>
      <c r="E34" s="603"/>
      <c r="F34" s="598">
        <v>3770.7865168539329</v>
      </c>
      <c r="G34" s="603"/>
      <c r="H34" s="479">
        <v>3770.7865168539329</v>
      </c>
      <c r="I34" s="605"/>
      <c r="J34" s="479">
        <v>4221.43</v>
      </c>
      <c r="K34" s="601"/>
      <c r="L34" s="608"/>
      <c r="M34" s="601"/>
      <c r="N34" s="608"/>
      <c r="O34" s="601"/>
      <c r="P34" s="608"/>
      <c r="Q34" s="601"/>
      <c r="R34" s="479"/>
      <c r="S34" s="601"/>
      <c r="T34" s="608"/>
      <c r="U34" s="601"/>
      <c r="V34" s="608"/>
      <c r="W34" s="601"/>
      <c r="X34" s="608"/>
      <c r="Y34" s="603"/>
      <c r="Z34" s="598">
        <v>4484.0793750000003</v>
      </c>
      <c r="AA34" s="601"/>
      <c r="AB34" s="608">
        <v>4483.7025616071433</v>
      </c>
      <c r="AC34" s="601"/>
      <c r="AD34" s="608">
        <v>0</v>
      </c>
      <c r="AE34" s="601"/>
      <c r="AF34" s="608">
        <v>4536.8332499999997</v>
      </c>
      <c r="AG34" s="605"/>
      <c r="AH34" s="609"/>
      <c r="AI34" s="610"/>
      <c r="AJ34" s="546">
        <v>106.22181050023333</v>
      </c>
      <c r="AK34" s="7"/>
      <c r="AL34" s="25"/>
      <c r="AM34" s="31"/>
      <c r="AN34" s="9"/>
    </row>
    <row r="35" spans="1:40">
      <c r="A35" s="611"/>
      <c r="B35" s="612" t="s">
        <v>53</v>
      </c>
      <c r="C35" s="537" t="s">
        <v>16</v>
      </c>
      <c r="D35" s="598">
        <v>103.3</v>
      </c>
      <c r="E35" s="603"/>
      <c r="F35" s="479">
        <v>167.8</v>
      </c>
      <c r="G35" s="603"/>
      <c r="H35" s="598">
        <v>167.8</v>
      </c>
      <c r="I35" s="605"/>
      <c r="J35" s="598">
        <v>119.466469</v>
      </c>
      <c r="K35" s="601"/>
      <c r="L35" s="482"/>
      <c r="M35" s="601"/>
      <c r="N35" s="482"/>
      <c r="O35" s="601"/>
      <c r="P35" s="482"/>
      <c r="Q35" s="601"/>
      <c r="R35" s="598"/>
      <c r="S35" s="601"/>
      <c r="T35" s="482"/>
      <c r="U35" s="601"/>
      <c r="V35" s="482"/>
      <c r="W35" s="601"/>
      <c r="X35" s="482"/>
      <c r="Y35" s="603"/>
      <c r="Z35" s="477">
        <v>126.451038375</v>
      </c>
      <c r="AA35" s="604"/>
      <c r="AB35" s="483">
        <v>125.543671725</v>
      </c>
      <c r="AC35" s="604"/>
      <c r="AD35" s="483">
        <v>0</v>
      </c>
      <c r="AE35" s="604"/>
      <c r="AF35" s="483">
        <v>0.90736665000000005</v>
      </c>
      <c r="AG35" s="605"/>
      <c r="AH35" s="609"/>
      <c r="AI35" s="610"/>
      <c r="AJ35" s="546">
        <v>105.84646841366006</v>
      </c>
      <c r="AK35" s="7"/>
      <c r="AL35" s="25"/>
      <c r="AM35" s="31"/>
      <c r="AN35" s="9"/>
    </row>
    <row r="36" spans="1:40">
      <c r="A36" s="595"/>
      <c r="B36" s="613" t="s">
        <v>104</v>
      </c>
      <c r="C36" s="572" t="s">
        <v>101</v>
      </c>
      <c r="D36" s="598">
        <v>230.8</v>
      </c>
      <c r="E36" s="603"/>
      <c r="F36" s="479">
        <v>1793</v>
      </c>
      <c r="G36" s="603"/>
      <c r="H36" s="479">
        <v>1793</v>
      </c>
      <c r="I36" s="605"/>
      <c r="J36" s="598">
        <v>230.89999999999998</v>
      </c>
      <c r="K36" s="601"/>
      <c r="L36" s="482"/>
      <c r="M36" s="601"/>
      <c r="N36" s="482"/>
      <c r="O36" s="601"/>
      <c r="P36" s="482"/>
      <c r="Q36" s="601"/>
      <c r="R36" s="598"/>
      <c r="S36" s="601"/>
      <c r="T36" s="482"/>
      <c r="U36" s="601"/>
      <c r="V36" s="482"/>
      <c r="W36" s="601"/>
      <c r="X36" s="482"/>
      <c r="Y36" s="603"/>
      <c r="Z36" s="477">
        <v>1600.3</v>
      </c>
      <c r="AA36" s="604"/>
      <c r="AB36" s="483">
        <v>1579.5</v>
      </c>
      <c r="AC36" s="604"/>
      <c r="AD36" s="483">
        <v>0</v>
      </c>
      <c r="AE36" s="604"/>
      <c r="AF36" s="483">
        <v>20.8</v>
      </c>
      <c r="AG36" s="605"/>
      <c r="AH36" s="609"/>
      <c r="AI36" s="610"/>
      <c r="AJ36" s="546"/>
      <c r="AK36" s="7"/>
      <c r="AL36" s="25"/>
      <c r="AM36" s="31"/>
      <c r="AN36" s="9"/>
    </row>
    <row r="37" spans="1:40">
      <c r="A37" s="595"/>
      <c r="B37" s="606" t="s">
        <v>102</v>
      </c>
      <c r="C37" s="607" t="s">
        <v>47</v>
      </c>
      <c r="D37" s="479">
        <v>3633.6549999999997</v>
      </c>
      <c r="E37" s="603"/>
      <c r="F37" s="598">
        <v>3651.4779698828779</v>
      </c>
      <c r="G37" s="603"/>
      <c r="H37" s="479">
        <v>3651.4779698828779</v>
      </c>
      <c r="I37" s="605"/>
      <c r="J37" s="479">
        <v>4172.6899999999996</v>
      </c>
      <c r="K37" s="601"/>
      <c r="L37" s="608"/>
      <c r="M37" s="601"/>
      <c r="N37" s="608"/>
      <c r="O37" s="601"/>
      <c r="P37" s="608"/>
      <c r="Q37" s="601"/>
      <c r="R37" s="479"/>
      <c r="S37" s="601"/>
      <c r="T37" s="608"/>
      <c r="U37" s="601"/>
      <c r="V37" s="608"/>
      <c r="W37" s="601"/>
      <c r="X37" s="608"/>
      <c r="Y37" s="603"/>
      <c r="Z37" s="598">
        <v>4432.2972277073059</v>
      </c>
      <c r="AA37" s="601"/>
      <c r="AB37" s="608">
        <v>4431.6137179487177</v>
      </c>
      <c r="AC37" s="601"/>
      <c r="AD37" s="608">
        <v>0</v>
      </c>
      <c r="AE37" s="601"/>
      <c r="AF37" s="608">
        <v>4484.2012500000001</v>
      </c>
      <c r="AG37" s="605"/>
      <c r="AH37" s="609"/>
      <c r="AI37" s="610"/>
      <c r="AJ37" s="546">
        <v>106.22157954957846</v>
      </c>
      <c r="AK37" s="7"/>
      <c r="AL37" s="25"/>
      <c r="AM37" s="31"/>
      <c r="AN37" s="9"/>
    </row>
    <row r="38" spans="1:40">
      <c r="A38" s="611"/>
      <c r="B38" s="606" t="s">
        <v>53</v>
      </c>
      <c r="C38" s="537" t="s">
        <v>16</v>
      </c>
      <c r="D38" s="598">
        <v>836.80000000000007</v>
      </c>
      <c r="E38" s="603"/>
      <c r="F38" s="479">
        <v>6547.1</v>
      </c>
      <c r="G38" s="603"/>
      <c r="H38" s="598">
        <v>6547.1</v>
      </c>
      <c r="I38" s="605"/>
      <c r="J38" s="598">
        <v>963.47412099999974</v>
      </c>
      <c r="K38" s="601"/>
      <c r="L38" s="482"/>
      <c r="M38" s="601"/>
      <c r="N38" s="482"/>
      <c r="O38" s="601"/>
      <c r="P38" s="482"/>
      <c r="Q38" s="601"/>
      <c r="R38" s="598"/>
      <c r="S38" s="601"/>
      <c r="T38" s="482"/>
      <c r="U38" s="601"/>
      <c r="V38" s="482"/>
      <c r="W38" s="601"/>
      <c r="X38" s="482"/>
      <c r="Y38" s="603"/>
      <c r="Z38" s="477">
        <v>7093.0052535000004</v>
      </c>
      <c r="AA38" s="604"/>
      <c r="AB38" s="483">
        <v>6999.7338675000001</v>
      </c>
      <c r="AC38" s="604"/>
      <c r="AD38" s="483">
        <v>0</v>
      </c>
      <c r="AE38" s="604"/>
      <c r="AF38" s="483">
        <v>93.271386000000007</v>
      </c>
      <c r="AG38" s="605"/>
      <c r="AH38" s="609"/>
      <c r="AI38" s="610"/>
      <c r="AJ38" s="546">
        <v>736.19053162923535</v>
      </c>
      <c r="AK38" s="7"/>
      <c r="AL38" s="25"/>
      <c r="AM38" s="31"/>
      <c r="AN38" s="9"/>
    </row>
    <row r="39" spans="1:40">
      <c r="A39" s="595"/>
      <c r="B39" s="613" t="s">
        <v>105</v>
      </c>
      <c r="C39" s="572" t="s">
        <v>101</v>
      </c>
      <c r="D39" s="598">
        <v>1758.9</v>
      </c>
      <c r="E39" s="603"/>
      <c r="F39" s="479"/>
      <c r="G39" s="603"/>
      <c r="H39" s="479"/>
      <c r="I39" s="605"/>
      <c r="J39" s="598">
        <v>1758.9</v>
      </c>
      <c r="K39" s="601"/>
      <c r="L39" s="482"/>
      <c r="M39" s="601"/>
      <c r="N39" s="482"/>
      <c r="O39" s="601"/>
      <c r="P39" s="482"/>
      <c r="Q39" s="601"/>
      <c r="R39" s="598"/>
      <c r="S39" s="601"/>
      <c r="T39" s="482"/>
      <c r="U39" s="601"/>
      <c r="V39" s="482"/>
      <c r="W39" s="601"/>
      <c r="X39" s="482"/>
      <c r="Y39" s="603"/>
      <c r="Z39" s="477">
        <v>0</v>
      </c>
      <c r="AA39" s="604"/>
      <c r="AB39" s="483">
        <v>0</v>
      </c>
      <c r="AC39" s="604"/>
      <c r="AD39" s="483">
        <v>0</v>
      </c>
      <c r="AE39" s="604"/>
      <c r="AF39" s="483">
        <v>0</v>
      </c>
      <c r="AG39" s="605"/>
      <c r="AH39" s="609"/>
      <c r="AI39" s="610"/>
      <c r="AJ39" s="546"/>
      <c r="AK39" s="7"/>
      <c r="AL39" s="25"/>
      <c r="AM39" s="31"/>
      <c r="AN39" s="9"/>
    </row>
    <row r="40" spans="1:40">
      <c r="A40" s="595"/>
      <c r="B40" s="606" t="s">
        <v>102</v>
      </c>
      <c r="C40" s="607" t="s">
        <v>47</v>
      </c>
      <c r="D40" s="479">
        <v>3607.9524999999994</v>
      </c>
      <c r="E40" s="603"/>
      <c r="F40" s="598"/>
      <c r="G40" s="603"/>
      <c r="H40" s="479"/>
      <c r="I40" s="605"/>
      <c r="J40" s="479">
        <v>4142.6899999999996</v>
      </c>
      <c r="K40" s="601"/>
      <c r="L40" s="608"/>
      <c r="M40" s="601"/>
      <c r="N40" s="608"/>
      <c r="O40" s="601"/>
      <c r="P40" s="608"/>
      <c r="Q40" s="601"/>
      <c r="R40" s="479"/>
      <c r="S40" s="601"/>
      <c r="T40" s="608">
        <v>0</v>
      </c>
      <c r="U40" s="601"/>
      <c r="V40" s="608">
        <v>0</v>
      </c>
      <c r="W40" s="601"/>
      <c r="X40" s="608">
        <v>0</v>
      </c>
      <c r="Y40" s="603"/>
      <c r="Z40" s="598">
        <v>0</v>
      </c>
      <c r="AA40" s="601"/>
      <c r="AB40" s="608">
        <v>0</v>
      </c>
      <c r="AC40" s="601"/>
      <c r="AD40" s="608">
        <v>0</v>
      </c>
      <c r="AE40" s="601"/>
      <c r="AF40" s="608">
        <v>0</v>
      </c>
      <c r="AG40" s="605"/>
      <c r="AH40" s="609"/>
      <c r="AI40" s="610"/>
      <c r="AJ40" s="546">
        <v>0</v>
      </c>
      <c r="AK40" s="7"/>
      <c r="AL40" s="25"/>
      <c r="AM40" s="31"/>
      <c r="AN40" s="9"/>
    </row>
    <row r="41" spans="1:40" ht="14.25" customHeight="1">
      <c r="A41" s="611"/>
      <c r="B41" s="606" t="s">
        <v>53</v>
      </c>
      <c r="C41" s="537" t="s">
        <v>16</v>
      </c>
      <c r="D41" s="598">
        <v>6332.7000000000007</v>
      </c>
      <c r="E41" s="603"/>
      <c r="F41" s="479"/>
      <c r="G41" s="603"/>
      <c r="H41" s="598">
        <v>0</v>
      </c>
      <c r="I41" s="605"/>
      <c r="J41" s="598">
        <v>7286.5774409999995</v>
      </c>
      <c r="K41" s="601"/>
      <c r="L41" s="482"/>
      <c r="M41" s="601"/>
      <c r="N41" s="482"/>
      <c r="O41" s="601"/>
      <c r="P41" s="482"/>
      <c r="Q41" s="601"/>
      <c r="R41" s="598">
        <v>0</v>
      </c>
      <c r="S41" s="601"/>
      <c r="T41" s="482">
        <v>0</v>
      </c>
      <c r="U41" s="601"/>
      <c r="V41" s="482">
        <v>0</v>
      </c>
      <c r="W41" s="601"/>
      <c r="X41" s="482">
        <v>0</v>
      </c>
      <c r="Y41" s="603"/>
      <c r="Z41" s="477">
        <v>0</v>
      </c>
      <c r="AA41" s="604"/>
      <c r="AB41" s="483">
        <v>0</v>
      </c>
      <c r="AC41" s="604"/>
      <c r="AD41" s="483">
        <v>0</v>
      </c>
      <c r="AE41" s="604"/>
      <c r="AF41" s="483">
        <v>0</v>
      </c>
      <c r="AG41" s="605"/>
      <c r="AH41" s="609"/>
      <c r="AI41" s="610"/>
      <c r="AJ41" s="546">
        <v>0</v>
      </c>
      <c r="AK41" s="7"/>
      <c r="AL41" s="25"/>
      <c r="AM41" s="31"/>
      <c r="AN41" s="9"/>
    </row>
    <row r="42" spans="1:40" hidden="1">
      <c r="A42" s="595"/>
      <c r="B42" s="613" t="s">
        <v>106</v>
      </c>
      <c r="C42" s="572" t="s">
        <v>101</v>
      </c>
      <c r="D42" s="598">
        <v>0</v>
      </c>
      <c r="E42" s="603"/>
      <c r="F42" s="479"/>
      <c r="G42" s="603"/>
      <c r="H42" s="479"/>
      <c r="I42" s="605"/>
      <c r="J42" s="598">
        <v>0</v>
      </c>
      <c r="K42" s="601"/>
      <c r="L42" s="482"/>
      <c r="M42" s="601"/>
      <c r="N42" s="482"/>
      <c r="O42" s="601"/>
      <c r="P42" s="482"/>
      <c r="Q42" s="601"/>
      <c r="R42" s="598">
        <v>0</v>
      </c>
      <c r="S42" s="601"/>
      <c r="T42" s="482"/>
      <c r="U42" s="601"/>
      <c r="V42" s="482"/>
      <c r="W42" s="601"/>
      <c r="X42" s="482"/>
      <c r="Y42" s="603"/>
      <c r="Z42" s="477">
        <v>0</v>
      </c>
      <c r="AA42" s="604"/>
      <c r="AB42" s="483">
        <v>0</v>
      </c>
      <c r="AC42" s="604"/>
      <c r="AD42" s="483">
        <v>0</v>
      </c>
      <c r="AE42" s="604"/>
      <c r="AF42" s="483">
        <v>0</v>
      </c>
      <c r="AG42" s="605"/>
      <c r="AH42" s="609"/>
      <c r="AI42" s="610"/>
      <c r="AJ42" s="546"/>
      <c r="AK42" s="7"/>
      <c r="AL42" s="25"/>
      <c r="AM42" s="31"/>
      <c r="AN42" s="9"/>
    </row>
    <row r="43" spans="1:40" hidden="1">
      <c r="A43" s="595"/>
      <c r="B43" s="606" t="s">
        <v>102</v>
      </c>
      <c r="C43" s="607" t="s">
        <v>47</v>
      </c>
      <c r="D43" s="479"/>
      <c r="E43" s="603"/>
      <c r="F43" s="598"/>
      <c r="G43" s="603"/>
      <c r="H43" s="479"/>
      <c r="I43" s="605"/>
      <c r="J43" s="479">
        <v>0</v>
      </c>
      <c r="K43" s="601"/>
      <c r="L43" s="608"/>
      <c r="M43" s="601"/>
      <c r="N43" s="608"/>
      <c r="O43" s="601"/>
      <c r="P43" s="608"/>
      <c r="Q43" s="601"/>
      <c r="R43" s="479"/>
      <c r="S43" s="601"/>
      <c r="T43" s="608">
        <v>0</v>
      </c>
      <c r="U43" s="601"/>
      <c r="V43" s="608">
        <v>0</v>
      </c>
      <c r="W43" s="601"/>
      <c r="X43" s="608">
        <v>0</v>
      </c>
      <c r="Y43" s="603"/>
      <c r="Z43" s="598" t="e">
        <v>#DIV/0!</v>
      </c>
      <c r="AA43" s="601"/>
      <c r="AB43" s="608">
        <v>0</v>
      </c>
      <c r="AC43" s="601"/>
      <c r="AD43" s="608">
        <v>0</v>
      </c>
      <c r="AE43" s="614"/>
      <c r="AF43" s="608">
        <v>0</v>
      </c>
      <c r="AG43" s="605"/>
      <c r="AH43" s="609"/>
      <c r="AI43" s="610"/>
      <c r="AJ43" s="546">
        <v>0</v>
      </c>
      <c r="AK43" s="7"/>
      <c r="AL43" s="25"/>
      <c r="AM43" s="31"/>
      <c r="AN43" s="9"/>
    </row>
    <row r="44" spans="1:40" hidden="1">
      <c r="A44" s="611"/>
      <c r="B44" s="606" t="s">
        <v>53</v>
      </c>
      <c r="C44" s="537" t="s">
        <v>16</v>
      </c>
      <c r="D44" s="598">
        <v>0</v>
      </c>
      <c r="E44" s="603"/>
      <c r="F44" s="479"/>
      <c r="G44" s="603"/>
      <c r="H44" s="598">
        <v>0</v>
      </c>
      <c r="I44" s="605"/>
      <c r="J44" s="598">
        <v>0</v>
      </c>
      <c r="K44" s="601"/>
      <c r="L44" s="482"/>
      <c r="M44" s="601"/>
      <c r="N44" s="482"/>
      <c r="O44" s="601"/>
      <c r="P44" s="482"/>
      <c r="Q44" s="601"/>
      <c r="R44" s="598">
        <v>0</v>
      </c>
      <c r="S44" s="601"/>
      <c r="T44" s="482">
        <v>0</v>
      </c>
      <c r="U44" s="601"/>
      <c r="V44" s="482">
        <v>0</v>
      </c>
      <c r="W44" s="601"/>
      <c r="X44" s="482">
        <v>0</v>
      </c>
      <c r="Y44" s="603"/>
      <c r="Z44" s="477">
        <v>0</v>
      </c>
      <c r="AA44" s="604"/>
      <c r="AB44" s="483">
        <v>0</v>
      </c>
      <c r="AC44" s="615"/>
      <c r="AD44" s="483">
        <v>0</v>
      </c>
      <c r="AE44" s="615"/>
      <c r="AF44" s="483">
        <v>0</v>
      </c>
      <c r="AG44" s="605"/>
      <c r="AH44" s="609"/>
      <c r="AI44" s="610"/>
      <c r="AJ44" s="546">
        <v>0</v>
      </c>
      <c r="AK44" s="7"/>
      <c r="AL44" s="25"/>
      <c r="AM44" s="31"/>
      <c r="AN44" s="9"/>
    </row>
    <row r="45" spans="1:40" hidden="1">
      <c r="A45" s="595" t="s">
        <v>107</v>
      </c>
      <c r="B45" s="854" t="s">
        <v>108</v>
      </c>
      <c r="C45" s="537" t="s">
        <v>48</v>
      </c>
      <c r="D45" s="598">
        <v>0</v>
      </c>
      <c r="E45" s="599"/>
      <c r="F45" s="479"/>
      <c r="G45" s="599"/>
      <c r="H45" s="479"/>
      <c r="I45" s="600"/>
      <c r="J45" s="598">
        <v>0</v>
      </c>
      <c r="K45" s="614"/>
      <c r="L45" s="482"/>
      <c r="M45" s="614"/>
      <c r="N45" s="482"/>
      <c r="O45" s="614"/>
      <c r="P45" s="482"/>
      <c r="Q45" s="614"/>
      <c r="R45" s="598">
        <v>0</v>
      </c>
      <c r="S45" s="602"/>
      <c r="T45" s="482"/>
      <c r="U45" s="601"/>
      <c r="V45" s="482"/>
      <c r="W45" s="601"/>
      <c r="X45" s="482"/>
      <c r="Y45" s="603"/>
      <c r="Z45" s="477">
        <v>0</v>
      </c>
      <c r="AA45" s="615"/>
      <c r="AB45" s="483">
        <v>0</v>
      </c>
      <c r="AC45" s="615"/>
      <c r="AD45" s="483">
        <v>0</v>
      </c>
      <c r="AE45" s="615"/>
      <c r="AF45" s="483">
        <v>0</v>
      </c>
      <c r="AG45" s="605"/>
      <c r="AH45" s="568"/>
      <c r="AI45" s="569"/>
      <c r="AJ45" s="570"/>
      <c r="AK45" s="7"/>
      <c r="AL45" s="25"/>
      <c r="AM45" s="31"/>
      <c r="AN45" s="9"/>
    </row>
    <row r="46" spans="1:40" hidden="1">
      <c r="A46" s="595"/>
      <c r="B46" s="855"/>
      <c r="C46" s="572" t="s">
        <v>109</v>
      </c>
      <c r="D46" s="479"/>
      <c r="E46" s="603"/>
      <c r="F46" s="598"/>
      <c r="G46" s="603"/>
      <c r="H46" s="479"/>
      <c r="I46" s="605"/>
      <c r="J46" s="479">
        <v>0</v>
      </c>
      <c r="K46" s="614"/>
      <c r="L46" s="608"/>
      <c r="M46" s="614"/>
      <c r="N46" s="608"/>
      <c r="O46" s="614"/>
      <c r="P46" s="608"/>
      <c r="Q46" s="614"/>
      <c r="R46" s="479"/>
      <c r="S46" s="601"/>
      <c r="T46" s="608">
        <v>0</v>
      </c>
      <c r="U46" s="601"/>
      <c r="V46" s="608">
        <v>0</v>
      </c>
      <c r="W46" s="601"/>
      <c r="X46" s="608">
        <v>0</v>
      </c>
      <c r="Y46" s="603"/>
      <c r="Z46" s="598" t="e">
        <v>#DIV/0!</v>
      </c>
      <c r="AA46" s="614"/>
      <c r="AB46" s="608">
        <v>0</v>
      </c>
      <c r="AC46" s="614"/>
      <c r="AD46" s="608">
        <v>0</v>
      </c>
      <c r="AE46" s="614"/>
      <c r="AF46" s="608">
        <v>0</v>
      </c>
      <c r="AG46" s="605"/>
      <c r="AH46" s="609"/>
      <c r="AI46" s="610"/>
      <c r="AJ46" s="546">
        <v>0</v>
      </c>
      <c r="AK46" s="7"/>
      <c r="AL46" s="25"/>
      <c r="AM46" s="31"/>
      <c r="AN46" s="9"/>
    </row>
    <row r="47" spans="1:40" hidden="1">
      <c r="A47" s="611"/>
      <c r="B47" s="856"/>
      <c r="C47" s="537" t="s">
        <v>16</v>
      </c>
      <c r="D47" s="598">
        <v>0</v>
      </c>
      <c r="E47" s="603"/>
      <c r="F47" s="479"/>
      <c r="G47" s="603"/>
      <c r="H47" s="598">
        <v>0</v>
      </c>
      <c r="I47" s="605"/>
      <c r="J47" s="598">
        <v>0</v>
      </c>
      <c r="K47" s="614"/>
      <c r="L47" s="482"/>
      <c r="M47" s="614"/>
      <c r="N47" s="482"/>
      <c r="O47" s="614"/>
      <c r="P47" s="482"/>
      <c r="Q47" s="614"/>
      <c r="R47" s="598">
        <v>0</v>
      </c>
      <c r="S47" s="601"/>
      <c r="T47" s="482"/>
      <c r="U47" s="601"/>
      <c r="V47" s="482"/>
      <c r="W47" s="601"/>
      <c r="X47" s="482"/>
      <c r="Y47" s="603"/>
      <c r="Z47" s="477">
        <v>0</v>
      </c>
      <c r="AA47" s="615"/>
      <c r="AB47" s="483">
        <v>0</v>
      </c>
      <c r="AC47" s="615"/>
      <c r="AD47" s="483">
        <v>0</v>
      </c>
      <c r="AE47" s="615"/>
      <c r="AF47" s="483">
        <v>0</v>
      </c>
      <c r="AG47" s="616"/>
      <c r="AH47" s="617">
        <v>0</v>
      </c>
      <c r="AI47" s="618">
        <v>0</v>
      </c>
      <c r="AJ47" s="546">
        <v>0</v>
      </c>
      <c r="AK47" s="7"/>
      <c r="AL47" s="25"/>
      <c r="AM47" s="31"/>
      <c r="AN47" s="9"/>
    </row>
    <row r="48" spans="1:40" hidden="1">
      <c r="A48" s="595" t="s">
        <v>110</v>
      </c>
      <c r="B48" s="854" t="s">
        <v>111</v>
      </c>
      <c r="C48" s="537" t="s">
        <v>48</v>
      </c>
      <c r="D48" s="598">
        <v>0</v>
      </c>
      <c r="E48" s="599"/>
      <c r="F48" s="479"/>
      <c r="G48" s="599"/>
      <c r="H48" s="479"/>
      <c r="I48" s="600"/>
      <c r="J48" s="598">
        <v>0</v>
      </c>
      <c r="K48" s="614"/>
      <c r="L48" s="482"/>
      <c r="M48" s="614"/>
      <c r="N48" s="482"/>
      <c r="O48" s="614"/>
      <c r="P48" s="482"/>
      <c r="Q48" s="614"/>
      <c r="R48" s="598">
        <v>0</v>
      </c>
      <c r="S48" s="602"/>
      <c r="T48" s="482"/>
      <c r="U48" s="601"/>
      <c r="V48" s="482"/>
      <c r="W48" s="601"/>
      <c r="X48" s="482"/>
      <c r="Y48" s="603"/>
      <c r="Z48" s="477">
        <v>0</v>
      </c>
      <c r="AA48" s="615"/>
      <c r="AB48" s="483">
        <v>0</v>
      </c>
      <c r="AC48" s="615"/>
      <c r="AD48" s="483">
        <v>0</v>
      </c>
      <c r="AE48" s="615"/>
      <c r="AF48" s="483">
        <v>0</v>
      </c>
      <c r="AG48" s="616"/>
      <c r="AH48" s="568"/>
      <c r="AI48" s="569"/>
      <c r="AJ48" s="570"/>
      <c r="AK48" s="7"/>
      <c r="AL48" s="25"/>
      <c r="AM48" s="31"/>
      <c r="AN48" s="9"/>
    </row>
    <row r="49" spans="1:40" hidden="1">
      <c r="A49" s="595"/>
      <c r="B49" s="855"/>
      <c r="C49" s="572" t="s">
        <v>109</v>
      </c>
      <c r="D49" s="479"/>
      <c r="E49" s="603"/>
      <c r="F49" s="598"/>
      <c r="G49" s="603"/>
      <c r="H49" s="479"/>
      <c r="I49" s="605"/>
      <c r="J49" s="479">
        <v>0</v>
      </c>
      <c r="K49" s="614"/>
      <c r="L49" s="608"/>
      <c r="M49" s="614"/>
      <c r="N49" s="608"/>
      <c r="O49" s="614"/>
      <c r="P49" s="608"/>
      <c r="Q49" s="614"/>
      <c r="R49" s="479"/>
      <c r="S49" s="601"/>
      <c r="T49" s="608">
        <v>0</v>
      </c>
      <c r="U49" s="601"/>
      <c r="V49" s="608">
        <v>0</v>
      </c>
      <c r="W49" s="601"/>
      <c r="X49" s="608">
        <v>0</v>
      </c>
      <c r="Y49" s="603"/>
      <c r="Z49" s="598" t="e">
        <v>#DIV/0!</v>
      </c>
      <c r="AA49" s="614"/>
      <c r="AB49" s="608">
        <v>0</v>
      </c>
      <c r="AC49" s="614"/>
      <c r="AD49" s="608">
        <v>0</v>
      </c>
      <c r="AE49" s="614"/>
      <c r="AF49" s="608">
        <v>0</v>
      </c>
      <c r="AG49" s="605"/>
      <c r="AH49" s="609"/>
      <c r="AI49" s="610"/>
      <c r="AJ49" s="546">
        <v>0</v>
      </c>
      <c r="AK49" s="7"/>
      <c r="AL49" s="25"/>
      <c r="AM49" s="31"/>
      <c r="AN49" s="9"/>
    </row>
    <row r="50" spans="1:40" hidden="1">
      <c r="A50" s="611"/>
      <c r="B50" s="856"/>
      <c r="C50" s="537" t="s">
        <v>16</v>
      </c>
      <c r="D50" s="598">
        <v>0</v>
      </c>
      <c r="E50" s="603"/>
      <c r="F50" s="479"/>
      <c r="G50" s="603"/>
      <c r="H50" s="598">
        <v>0</v>
      </c>
      <c r="I50" s="605"/>
      <c r="J50" s="598">
        <v>0</v>
      </c>
      <c r="K50" s="614"/>
      <c r="L50" s="482"/>
      <c r="M50" s="614"/>
      <c r="N50" s="482"/>
      <c r="O50" s="614"/>
      <c r="P50" s="482"/>
      <c r="Q50" s="614"/>
      <c r="R50" s="598">
        <v>0</v>
      </c>
      <c r="S50" s="601"/>
      <c r="T50" s="482"/>
      <c r="U50" s="601"/>
      <c r="V50" s="482"/>
      <c r="W50" s="601"/>
      <c r="X50" s="482"/>
      <c r="Y50" s="603"/>
      <c r="Z50" s="477">
        <v>0</v>
      </c>
      <c r="AA50" s="615"/>
      <c r="AB50" s="483">
        <v>0</v>
      </c>
      <c r="AC50" s="615"/>
      <c r="AD50" s="483">
        <v>0</v>
      </c>
      <c r="AE50" s="615"/>
      <c r="AF50" s="483">
        <v>0</v>
      </c>
      <c r="AG50" s="616"/>
      <c r="AH50" s="617">
        <v>0</v>
      </c>
      <c r="AI50" s="618">
        <v>0</v>
      </c>
      <c r="AJ50" s="546">
        <v>0</v>
      </c>
      <c r="AK50" s="7"/>
      <c r="AL50" s="25"/>
      <c r="AM50" s="31"/>
      <c r="AN50" s="9"/>
    </row>
    <row r="51" spans="1:40" hidden="1">
      <c r="A51" s="595" t="s">
        <v>112</v>
      </c>
      <c r="B51" s="831" t="s">
        <v>113</v>
      </c>
      <c r="C51" s="537" t="s">
        <v>48</v>
      </c>
      <c r="D51" s="598">
        <v>0</v>
      </c>
      <c r="E51" s="599"/>
      <c r="F51" s="479"/>
      <c r="G51" s="599"/>
      <c r="H51" s="479"/>
      <c r="I51" s="600"/>
      <c r="J51" s="598">
        <v>0</v>
      </c>
      <c r="K51" s="614"/>
      <c r="L51" s="482"/>
      <c r="M51" s="614"/>
      <c r="N51" s="482"/>
      <c r="O51" s="614"/>
      <c r="P51" s="482"/>
      <c r="Q51" s="614"/>
      <c r="R51" s="598">
        <v>0</v>
      </c>
      <c r="S51" s="602"/>
      <c r="T51" s="482"/>
      <c r="U51" s="601"/>
      <c r="V51" s="482"/>
      <c r="W51" s="601"/>
      <c r="X51" s="482"/>
      <c r="Y51" s="603"/>
      <c r="Z51" s="477">
        <v>0</v>
      </c>
      <c r="AA51" s="615"/>
      <c r="AB51" s="483">
        <v>0</v>
      </c>
      <c r="AC51" s="615"/>
      <c r="AD51" s="483">
        <v>0</v>
      </c>
      <c r="AE51" s="615"/>
      <c r="AF51" s="483">
        <v>0</v>
      </c>
      <c r="AG51" s="616"/>
      <c r="AH51" s="568"/>
      <c r="AI51" s="569"/>
      <c r="AJ51" s="570"/>
      <c r="AK51" s="7"/>
      <c r="AL51" s="25"/>
      <c r="AM51" s="31"/>
      <c r="AN51" s="9"/>
    </row>
    <row r="52" spans="1:40" hidden="1">
      <c r="A52" s="595"/>
      <c r="B52" s="831"/>
      <c r="C52" s="572" t="s">
        <v>109</v>
      </c>
      <c r="D52" s="479"/>
      <c r="E52" s="603"/>
      <c r="F52" s="598"/>
      <c r="G52" s="603"/>
      <c r="H52" s="479"/>
      <c r="I52" s="605"/>
      <c r="J52" s="479">
        <v>0</v>
      </c>
      <c r="K52" s="614"/>
      <c r="L52" s="608"/>
      <c r="M52" s="614"/>
      <c r="N52" s="608"/>
      <c r="O52" s="614"/>
      <c r="P52" s="608"/>
      <c r="Q52" s="614"/>
      <c r="R52" s="479"/>
      <c r="S52" s="601"/>
      <c r="T52" s="608">
        <v>0</v>
      </c>
      <c r="U52" s="601"/>
      <c r="V52" s="608">
        <v>0</v>
      </c>
      <c r="W52" s="601"/>
      <c r="X52" s="608">
        <v>0</v>
      </c>
      <c r="Y52" s="603"/>
      <c r="Z52" s="598" t="e">
        <v>#DIV/0!</v>
      </c>
      <c r="AA52" s="614"/>
      <c r="AB52" s="608">
        <v>0</v>
      </c>
      <c r="AC52" s="614"/>
      <c r="AD52" s="608">
        <v>0</v>
      </c>
      <c r="AE52" s="614"/>
      <c r="AF52" s="608">
        <v>0</v>
      </c>
      <c r="AG52" s="605"/>
      <c r="AH52" s="609"/>
      <c r="AI52" s="610"/>
      <c r="AJ52" s="546">
        <v>0</v>
      </c>
      <c r="AK52" s="7"/>
      <c r="AL52" s="25"/>
      <c r="AM52" s="31"/>
      <c r="AN52" s="9"/>
    </row>
    <row r="53" spans="1:40" hidden="1">
      <c r="A53" s="611"/>
      <c r="B53" s="831"/>
      <c r="C53" s="537" t="s">
        <v>16</v>
      </c>
      <c r="D53" s="598">
        <v>0</v>
      </c>
      <c r="E53" s="603"/>
      <c r="F53" s="479"/>
      <c r="G53" s="603"/>
      <c r="H53" s="598">
        <v>0</v>
      </c>
      <c r="I53" s="605"/>
      <c r="J53" s="598">
        <v>0</v>
      </c>
      <c r="K53" s="614"/>
      <c r="L53" s="482"/>
      <c r="M53" s="614"/>
      <c r="N53" s="482"/>
      <c r="O53" s="614"/>
      <c r="P53" s="482"/>
      <c r="Q53" s="614"/>
      <c r="R53" s="598">
        <v>0</v>
      </c>
      <c r="S53" s="601"/>
      <c r="T53" s="482"/>
      <c r="U53" s="601"/>
      <c r="V53" s="482"/>
      <c r="W53" s="601"/>
      <c r="X53" s="482"/>
      <c r="Y53" s="603"/>
      <c r="Z53" s="477">
        <v>0</v>
      </c>
      <c r="AA53" s="615"/>
      <c r="AB53" s="483">
        <v>0</v>
      </c>
      <c r="AC53" s="615"/>
      <c r="AD53" s="483">
        <v>0</v>
      </c>
      <c r="AE53" s="615"/>
      <c r="AF53" s="483">
        <v>0</v>
      </c>
      <c r="AG53" s="616"/>
      <c r="AH53" s="617">
        <v>0</v>
      </c>
      <c r="AI53" s="618">
        <v>0</v>
      </c>
      <c r="AJ53" s="546">
        <v>0</v>
      </c>
      <c r="AK53" s="7"/>
      <c r="AL53" s="25"/>
      <c r="AM53" s="31"/>
      <c r="AN53" s="9"/>
    </row>
    <row r="54" spans="1:40" hidden="1">
      <c r="A54" s="595" t="s">
        <v>114</v>
      </c>
      <c r="B54" s="831" t="s">
        <v>115</v>
      </c>
      <c r="C54" s="537" t="s">
        <v>48</v>
      </c>
      <c r="D54" s="598">
        <v>0</v>
      </c>
      <c r="E54" s="599"/>
      <c r="F54" s="479"/>
      <c r="G54" s="599"/>
      <c r="H54" s="479"/>
      <c r="I54" s="600"/>
      <c r="J54" s="598">
        <v>0</v>
      </c>
      <c r="K54" s="614"/>
      <c r="L54" s="482"/>
      <c r="M54" s="614"/>
      <c r="N54" s="482"/>
      <c r="O54" s="614"/>
      <c r="P54" s="482"/>
      <c r="Q54" s="614"/>
      <c r="R54" s="598">
        <v>0</v>
      </c>
      <c r="S54" s="602"/>
      <c r="T54" s="482"/>
      <c r="U54" s="601"/>
      <c r="V54" s="482"/>
      <c r="W54" s="601"/>
      <c r="X54" s="482"/>
      <c r="Y54" s="603"/>
      <c r="Z54" s="477">
        <v>0</v>
      </c>
      <c r="AA54" s="615"/>
      <c r="AB54" s="483">
        <v>0</v>
      </c>
      <c r="AC54" s="615"/>
      <c r="AD54" s="483">
        <v>0</v>
      </c>
      <c r="AE54" s="615"/>
      <c r="AF54" s="483">
        <v>0</v>
      </c>
      <c r="AG54" s="616"/>
      <c r="AH54" s="568"/>
      <c r="AI54" s="569"/>
      <c r="AJ54" s="570"/>
      <c r="AK54" s="7"/>
      <c r="AL54" s="25"/>
      <c r="AM54" s="31"/>
      <c r="AN54" s="9"/>
    </row>
    <row r="55" spans="1:40" hidden="1">
      <c r="A55" s="595"/>
      <c r="B55" s="831"/>
      <c r="C55" s="572" t="s">
        <v>109</v>
      </c>
      <c r="D55" s="479"/>
      <c r="E55" s="603"/>
      <c r="F55" s="598"/>
      <c r="G55" s="603"/>
      <c r="H55" s="479"/>
      <c r="I55" s="605"/>
      <c r="J55" s="479">
        <v>0</v>
      </c>
      <c r="K55" s="614"/>
      <c r="L55" s="608"/>
      <c r="M55" s="614"/>
      <c r="N55" s="608"/>
      <c r="O55" s="614"/>
      <c r="P55" s="608"/>
      <c r="Q55" s="614"/>
      <c r="R55" s="479"/>
      <c r="S55" s="601"/>
      <c r="T55" s="608">
        <v>0</v>
      </c>
      <c r="U55" s="601"/>
      <c r="V55" s="608">
        <v>0</v>
      </c>
      <c r="W55" s="601"/>
      <c r="X55" s="608">
        <v>0</v>
      </c>
      <c r="Y55" s="603"/>
      <c r="Z55" s="598" t="e">
        <v>#DIV/0!</v>
      </c>
      <c r="AA55" s="614"/>
      <c r="AB55" s="608">
        <v>0</v>
      </c>
      <c r="AC55" s="614"/>
      <c r="AD55" s="608">
        <v>0</v>
      </c>
      <c r="AE55" s="614"/>
      <c r="AF55" s="608">
        <v>0</v>
      </c>
      <c r="AG55" s="605"/>
      <c r="AH55" s="609"/>
      <c r="AI55" s="610"/>
      <c r="AJ55" s="546">
        <v>0</v>
      </c>
      <c r="AK55" s="7"/>
      <c r="AL55" s="25"/>
      <c r="AM55" s="31"/>
      <c r="AN55" s="9"/>
    </row>
    <row r="56" spans="1:40" hidden="1">
      <c r="A56" s="611"/>
      <c r="B56" s="831"/>
      <c r="C56" s="537" t="s">
        <v>16</v>
      </c>
      <c r="D56" s="598">
        <v>0</v>
      </c>
      <c r="E56" s="603"/>
      <c r="F56" s="479"/>
      <c r="G56" s="603"/>
      <c r="H56" s="598">
        <v>0</v>
      </c>
      <c r="I56" s="605"/>
      <c r="J56" s="598">
        <v>0</v>
      </c>
      <c r="K56" s="614"/>
      <c r="L56" s="482"/>
      <c r="M56" s="614"/>
      <c r="N56" s="482"/>
      <c r="O56" s="614"/>
      <c r="P56" s="482"/>
      <c r="Q56" s="614"/>
      <c r="R56" s="598">
        <v>0</v>
      </c>
      <c r="S56" s="601"/>
      <c r="T56" s="482"/>
      <c r="U56" s="601"/>
      <c r="V56" s="482"/>
      <c r="W56" s="601"/>
      <c r="X56" s="482"/>
      <c r="Y56" s="603"/>
      <c r="Z56" s="477">
        <v>0</v>
      </c>
      <c r="AA56" s="615"/>
      <c r="AB56" s="483">
        <v>0</v>
      </c>
      <c r="AC56" s="615"/>
      <c r="AD56" s="483">
        <v>0</v>
      </c>
      <c r="AE56" s="615"/>
      <c r="AF56" s="483">
        <v>0</v>
      </c>
      <c r="AG56" s="616"/>
      <c r="AH56" s="617">
        <v>0</v>
      </c>
      <c r="AI56" s="618">
        <v>0</v>
      </c>
      <c r="AJ56" s="546">
        <v>0</v>
      </c>
      <c r="AK56" s="7"/>
      <c r="AL56" s="25"/>
      <c r="AM56" s="31"/>
      <c r="AN56" s="9"/>
    </row>
    <row r="57" spans="1:40" hidden="1">
      <c r="A57" s="595" t="s">
        <v>116</v>
      </c>
      <c r="B57" s="831" t="s">
        <v>117</v>
      </c>
      <c r="C57" s="537" t="s">
        <v>48</v>
      </c>
      <c r="D57" s="598">
        <v>0</v>
      </c>
      <c r="E57" s="599"/>
      <c r="F57" s="479"/>
      <c r="G57" s="599"/>
      <c r="H57" s="479"/>
      <c r="I57" s="600"/>
      <c r="J57" s="598">
        <v>0</v>
      </c>
      <c r="K57" s="614"/>
      <c r="L57" s="482"/>
      <c r="M57" s="614"/>
      <c r="N57" s="482"/>
      <c r="O57" s="614"/>
      <c r="P57" s="482"/>
      <c r="Q57" s="614"/>
      <c r="R57" s="598">
        <v>0</v>
      </c>
      <c r="S57" s="602"/>
      <c r="T57" s="482"/>
      <c r="U57" s="601"/>
      <c r="V57" s="482"/>
      <c r="W57" s="601"/>
      <c r="X57" s="482"/>
      <c r="Y57" s="603"/>
      <c r="Z57" s="477">
        <v>0</v>
      </c>
      <c r="AA57" s="615"/>
      <c r="AB57" s="483">
        <v>0</v>
      </c>
      <c r="AC57" s="615"/>
      <c r="AD57" s="483">
        <v>0</v>
      </c>
      <c r="AE57" s="615"/>
      <c r="AF57" s="483">
        <v>0</v>
      </c>
      <c r="AG57" s="616"/>
      <c r="AH57" s="568"/>
      <c r="AI57" s="569"/>
      <c r="AJ57" s="570"/>
      <c r="AK57" s="7"/>
      <c r="AL57" s="25"/>
      <c r="AM57" s="31"/>
      <c r="AN57" s="9"/>
    </row>
    <row r="58" spans="1:40" hidden="1">
      <c r="A58" s="595"/>
      <c r="B58" s="831"/>
      <c r="C58" s="572" t="s">
        <v>109</v>
      </c>
      <c r="D58" s="479"/>
      <c r="E58" s="603"/>
      <c r="F58" s="598"/>
      <c r="G58" s="603"/>
      <c r="H58" s="479"/>
      <c r="I58" s="605"/>
      <c r="J58" s="479">
        <v>0</v>
      </c>
      <c r="K58" s="614"/>
      <c r="L58" s="608"/>
      <c r="M58" s="614"/>
      <c r="N58" s="608"/>
      <c r="O58" s="614"/>
      <c r="P58" s="608"/>
      <c r="Q58" s="614"/>
      <c r="R58" s="479"/>
      <c r="S58" s="601"/>
      <c r="T58" s="608">
        <v>0</v>
      </c>
      <c r="U58" s="601"/>
      <c r="V58" s="608">
        <v>0</v>
      </c>
      <c r="W58" s="601"/>
      <c r="X58" s="608">
        <v>0</v>
      </c>
      <c r="Y58" s="603"/>
      <c r="Z58" s="598" t="e">
        <v>#DIV/0!</v>
      </c>
      <c r="AA58" s="614"/>
      <c r="AB58" s="608">
        <v>0</v>
      </c>
      <c r="AC58" s="614"/>
      <c r="AD58" s="608">
        <v>0</v>
      </c>
      <c r="AE58" s="614"/>
      <c r="AF58" s="608">
        <v>0</v>
      </c>
      <c r="AG58" s="605"/>
      <c r="AH58" s="609"/>
      <c r="AI58" s="610"/>
      <c r="AJ58" s="546">
        <v>0</v>
      </c>
      <c r="AK58" s="7"/>
      <c r="AL58" s="25"/>
      <c r="AM58" s="31"/>
      <c r="AN58" s="9"/>
    </row>
    <row r="59" spans="1:40" hidden="1">
      <c r="A59" s="611"/>
      <c r="B59" s="831"/>
      <c r="C59" s="537" t="s">
        <v>16</v>
      </c>
      <c r="D59" s="598">
        <v>0</v>
      </c>
      <c r="E59" s="603"/>
      <c r="F59" s="479"/>
      <c r="G59" s="603"/>
      <c r="H59" s="598">
        <v>0</v>
      </c>
      <c r="I59" s="605"/>
      <c r="J59" s="598">
        <v>0</v>
      </c>
      <c r="K59" s="614"/>
      <c r="L59" s="482"/>
      <c r="M59" s="614"/>
      <c r="N59" s="482"/>
      <c r="O59" s="614"/>
      <c r="P59" s="482"/>
      <c r="Q59" s="614"/>
      <c r="R59" s="598">
        <v>0</v>
      </c>
      <c r="S59" s="601"/>
      <c r="T59" s="482"/>
      <c r="U59" s="601"/>
      <c r="V59" s="482"/>
      <c r="W59" s="601"/>
      <c r="X59" s="482"/>
      <c r="Y59" s="603"/>
      <c r="Z59" s="502">
        <v>0</v>
      </c>
      <c r="AA59" s="615"/>
      <c r="AB59" s="506">
        <v>0</v>
      </c>
      <c r="AC59" s="619"/>
      <c r="AD59" s="506">
        <v>0</v>
      </c>
      <c r="AE59" s="619"/>
      <c r="AF59" s="506">
        <v>0</v>
      </c>
      <c r="AG59" s="616"/>
      <c r="AH59" s="617">
        <v>0</v>
      </c>
      <c r="AI59" s="618">
        <v>0</v>
      </c>
      <c r="AJ59" s="546">
        <v>0</v>
      </c>
      <c r="AK59" s="7"/>
      <c r="AL59" s="25"/>
      <c r="AM59" s="31"/>
      <c r="AN59" s="9"/>
    </row>
    <row r="60" spans="1:40">
      <c r="A60" s="595" t="s">
        <v>122</v>
      </c>
      <c r="B60" s="839" t="s">
        <v>123</v>
      </c>
      <c r="C60" s="537" t="s">
        <v>4</v>
      </c>
      <c r="D60" s="598">
        <v>10565.4</v>
      </c>
      <c r="E60" s="603"/>
      <c r="F60" s="598">
        <v>5678.3</v>
      </c>
      <c r="G60" s="603"/>
      <c r="H60" s="598">
        <v>5678.3</v>
      </c>
      <c r="I60" s="605"/>
      <c r="J60" s="598">
        <v>10565.4</v>
      </c>
      <c r="K60" s="601"/>
      <c r="L60" s="482"/>
      <c r="M60" s="601"/>
      <c r="N60" s="482"/>
      <c r="O60" s="601"/>
      <c r="P60" s="482"/>
      <c r="Q60" s="601"/>
      <c r="R60" s="598">
        <v>5678.3</v>
      </c>
      <c r="S60" s="601"/>
      <c r="T60" s="482">
        <v>816.8</v>
      </c>
      <c r="U60" s="601"/>
      <c r="V60" s="482">
        <v>0</v>
      </c>
      <c r="W60" s="601"/>
      <c r="X60" s="482">
        <v>4861.5</v>
      </c>
      <c r="Y60" s="603"/>
      <c r="Z60" s="598">
        <v>5678.4000000000005</v>
      </c>
      <c r="AA60" s="601"/>
      <c r="AB60" s="608">
        <v>816.8</v>
      </c>
      <c r="AC60" s="601"/>
      <c r="AD60" s="608">
        <v>0</v>
      </c>
      <c r="AE60" s="614"/>
      <c r="AF60" s="608">
        <v>4861.6000000000004</v>
      </c>
      <c r="AG60" s="605"/>
      <c r="AH60" s="568"/>
      <c r="AI60" s="569"/>
      <c r="AJ60" s="620"/>
      <c r="AK60" s="7"/>
      <c r="AL60" s="25"/>
      <c r="AM60" s="31"/>
      <c r="AN60" s="9"/>
    </row>
    <row r="61" spans="1:40" ht="13.5" customHeight="1">
      <c r="A61" s="595"/>
      <c r="B61" s="840"/>
      <c r="C61" s="537" t="s">
        <v>8</v>
      </c>
      <c r="D61" s="598">
        <v>14770.1</v>
      </c>
      <c r="E61" s="603"/>
      <c r="F61" s="621">
        <v>8040.3</v>
      </c>
      <c r="G61" s="603"/>
      <c r="H61" s="621">
        <v>8040.3</v>
      </c>
      <c r="I61" s="605"/>
      <c r="J61" s="598">
        <v>15121.965778</v>
      </c>
      <c r="K61" s="601"/>
      <c r="L61" s="622"/>
      <c r="M61" s="601"/>
      <c r="N61" s="622"/>
      <c r="O61" s="601"/>
      <c r="P61" s="622"/>
      <c r="Q61" s="601"/>
      <c r="R61" s="598">
        <v>8524.7999999999993</v>
      </c>
      <c r="S61" s="601"/>
      <c r="T61" s="622">
        <v>1237.9000000000001</v>
      </c>
      <c r="U61" s="601"/>
      <c r="V61" s="622">
        <v>0</v>
      </c>
      <c r="W61" s="601"/>
      <c r="X61" s="622">
        <v>7286.9</v>
      </c>
      <c r="Y61" s="603"/>
      <c r="Z61" s="502">
        <v>8628.3890359742982</v>
      </c>
      <c r="AA61" s="604"/>
      <c r="AB61" s="506">
        <v>1316.2923818999998</v>
      </c>
      <c r="AC61" s="604"/>
      <c r="AD61" s="506">
        <v>0</v>
      </c>
      <c r="AE61" s="604"/>
      <c r="AF61" s="506">
        <v>7312.0966540742993</v>
      </c>
      <c r="AG61" s="605"/>
      <c r="AH61" s="617">
        <v>103.58903597429889</v>
      </c>
      <c r="AI61" s="618">
        <v>1.2151491644883037</v>
      </c>
      <c r="AJ61" s="546">
        <v>57.058646756939503</v>
      </c>
      <c r="AK61" s="7"/>
      <c r="AL61" s="25"/>
      <c r="AM61" s="31"/>
      <c r="AN61" s="9"/>
    </row>
    <row r="62" spans="1:40">
      <c r="A62" s="826" t="s">
        <v>124</v>
      </c>
      <c r="B62" s="842" t="s">
        <v>193</v>
      </c>
      <c r="C62" s="537" t="s">
        <v>9</v>
      </c>
      <c r="D62" s="598">
        <v>1182.24</v>
      </c>
      <c r="E62" s="538">
        <v>80.890573577004915</v>
      </c>
      <c r="F62" s="598">
        <v>1383</v>
      </c>
      <c r="G62" s="538">
        <v>103.74082047512246</v>
      </c>
      <c r="H62" s="598">
        <v>1124.5</v>
      </c>
      <c r="I62" s="623">
        <v>80.901026640862753</v>
      </c>
      <c r="J62" s="598">
        <v>1182.5</v>
      </c>
      <c r="K62" s="540">
        <v>80.908363153681407</v>
      </c>
      <c r="L62" s="608"/>
      <c r="M62" s="540">
        <v>0</v>
      </c>
      <c r="N62" s="608"/>
      <c r="O62" s="540">
        <v>0</v>
      </c>
      <c r="P62" s="608"/>
      <c r="Q62" s="540">
        <v>0</v>
      </c>
      <c r="R62" s="598">
        <v>961.1</v>
      </c>
      <c r="S62" s="540">
        <v>80.082991009307321</v>
      </c>
      <c r="T62" s="608">
        <v>745.4</v>
      </c>
      <c r="U62" s="540">
        <v>94.105467813001056</v>
      </c>
      <c r="V62" s="608">
        <v>213.3</v>
      </c>
      <c r="W62" s="540">
        <v>54.201712702970546</v>
      </c>
      <c r="X62" s="608">
        <v>2.4</v>
      </c>
      <c r="Y62" s="538">
        <v>16.551724137931036</v>
      </c>
      <c r="Z62" s="477">
        <v>905.30000000000007</v>
      </c>
      <c r="AA62" s="540">
        <v>80.193108335547876</v>
      </c>
      <c r="AB62" s="483">
        <v>902.90000000000009</v>
      </c>
      <c r="AC62" s="540">
        <v>81.021904360232966</v>
      </c>
      <c r="AD62" s="483">
        <v>0</v>
      </c>
      <c r="AE62" s="540">
        <v>0</v>
      </c>
      <c r="AF62" s="483">
        <v>2.4</v>
      </c>
      <c r="AG62" s="623">
        <v>16.531202644992423</v>
      </c>
      <c r="AH62" s="617"/>
      <c r="AI62" s="618"/>
      <c r="AJ62" s="624"/>
      <c r="AK62" s="7"/>
      <c r="AL62" s="34"/>
      <c r="AM62" s="34"/>
      <c r="AN62" s="9"/>
    </row>
    <row r="63" spans="1:40">
      <c r="A63" s="827"/>
      <c r="B63" s="839"/>
      <c r="C63" s="572" t="s">
        <v>52</v>
      </c>
      <c r="D63" s="598">
        <v>2.9198809040465559</v>
      </c>
      <c r="E63" s="538"/>
      <c r="F63" s="625">
        <v>2.5838756326825743</v>
      </c>
      <c r="G63" s="538"/>
      <c r="H63" s="625">
        <v>2.5838756326825743</v>
      </c>
      <c r="I63" s="623"/>
      <c r="J63" s="598">
        <v>2.9209999999999998</v>
      </c>
      <c r="K63" s="540"/>
      <c r="L63" s="626"/>
      <c r="M63" s="540"/>
      <c r="N63" s="626"/>
      <c r="O63" s="540"/>
      <c r="P63" s="626"/>
      <c r="Q63" s="540"/>
      <c r="R63" s="598">
        <v>2.9000723065798986</v>
      </c>
      <c r="S63" s="540"/>
      <c r="T63" s="626">
        <v>2.9000723065798986</v>
      </c>
      <c r="U63" s="540"/>
      <c r="V63" s="626">
        <v>2.9000723065798986</v>
      </c>
      <c r="W63" s="540"/>
      <c r="X63" s="626">
        <v>2.9</v>
      </c>
      <c r="Y63" s="538"/>
      <c r="Z63" s="598">
        <v>3.0525406826466366</v>
      </c>
      <c r="AA63" s="540"/>
      <c r="AB63" s="626">
        <v>3.0524520101893899</v>
      </c>
      <c r="AC63" s="540"/>
      <c r="AD63" s="626" t="e">
        <v>#DIV/0!</v>
      </c>
      <c r="AE63" s="540"/>
      <c r="AF63" s="626">
        <v>3.0859000000000001</v>
      </c>
      <c r="AG63" s="623"/>
      <c r="AH63" s="617"/>
      <c r="AI63" s="618"/>
      <c r="AJ63" s="546">
        <v>104.5032756811584</v>
      </c>
      <c r="AK63" s="7"/>
      <c r="AL63" s="34"/>
      <c r="AM63" s="34"/>
      <c r="AN63" s="9"/>
    </row>
    <row r="64" spans="1:40" ht="15" customHeight="1" thickBot="1">
      <c r="A64" s="841"/>
      <c r="B64" s="843"/>
      <c r="C64" s="583" t="s">
        <v>8</v>
      </c>
      <c r="D64" s="627">
        <v>3452</v>
      </c>
      <c r="E64" s="628">
        <v>149.68930363252403</v>
      </c>
      <c r="F64" s="627">
        <v>3573.5</v>
      </c>
      <c r="G64" s="628">
        <v>203.15058213571041</v>
      </c>
      <c r="H64" s="627">
        <v>2905.5681489515546</v>
      </c>
      <c r="I64" s="629">
        <v>159.88467162376693</v>
      </c>
      <c r="J64" s="627">
        <v>3454.0824999999995</v>
      </c>
      <c r="K64" s="630">
        <v>149.77960721734868</v>
      </c>
      <c r="L64" s="631"/>
      <c r="M64" s="630">
        <v>0</v>
      </c>
      <c r="N64" s="631"/>
      <c r="O64" s="630">
        <v>0</v>
      </c>
      <c r="P64" s="631"/>
      <c r="Q64" s="630">
        <v>0</v>
      </c>
      <c r="R64" s="627">
        <v>2787.2</v>
      </c>
      <c r="S64" s="630">
        <v>178.41619777363829</v>
      </c>
      <c r="T64" s="631">
        <v>2161.6999999999998</v>
      </c>
      <c r="U64" s="630">
        <v>288.60762873659894</v>
      </c>
      <c r="V64" s="631">
        <v>618.6</v>
      </c>
      <c r="W64" s="630">
        <v>197.71158271541805</v>
      </c>
      <c r="X64" s="631">
        <v>7</v>
      </c>
      <c r="Y64" s="628">
        <v>1.3991605036977814</v>
      </c>
      <c r="Z64" s="632">
        <v>2763.4650800000004</v>
      </c>
      <c r="AA64" s="633">
        <v>176.89776735361184</v>
      </c>
      <c r="AB64" s="634">
        <v>2756.0589200000004</v>
      </c>
      <c r="AC64" s="633">
        <v>259.54767721095811</v>
      </c>
      <c r="AD64" s="634">
        <v>0</v>
      </c>
      <c r="AE64" s="633">
        <v>0</v>
      </c>
      <c r="AF64" s="634">
        <v>7.4061599999999999</v>
      </c>
      <c r="AG64" s="629">
        <v>1.4803082876285196</v>
      </c>
      <c r="AH64" s="592">
        <v>-23.73491999999942</v>
      </c>
      <c r="AI64" s="593">
        <v>0.85156859931111573</v>
      </c>
      <c r="AJ64" s="594">
        <v>80.005763614505469</v>
      </c>
      <c r="AK64" s="7"/>
      <c r="AN64" s="9"/>
    </row>
    <row r="65" spans="1:41" ht="13.5" hidden="1" thickTop="1">
      <c r="A65" s="827"/>
      <c r="B65" s="635" t="s">
        <v>50</v>
      </c>
      <c r="C65" s="597" t="s">
        <v>9</v>
      </c>
      <c r="D65" s="625"/>
      <c r="E65" s="636"/>
      <c r="F65" s="479"/>
      <c r="G65" s="636"/>
      <c r="H65" s="466"/>
      <c r="I65" s="637"/>
      <c r="J65" s="625">
        <v>0</v>
      </c>
      <c r="K65" s="638"/>
      <c r="L65" s="468"/>
      <c r="M65" s="638"/>
      <c r="N65" s="468"/>
      <c r="O65" s="638"/>
      <c r="P65" s="468"/>
      <c r="Q65" s="638"/>
      <c r="R65" s="625">
        <v>0</v>
      </c>
      <c r="S65" s="638"/>
      <c r="T65" s="468"/>
      <c r="U65" s="638"/>
      <c r="V65" s="468"/>
      <c r="W65" s="638"/>
      <c r="X65" s="468"/>
      <c r="Y65" s="636"/>
      <c r="Z65" s="462">
        <v>0</v>
      </c>
      <c r="AA65" s="639"/>
      <c r="AB65" s="469">
        <v>0</v>
      </c>
      <c r="AC65" s="639"/>
      <c r="AD65" s="469">
        <v>0</v>
      </c>
      <c r="AE65" s="639"/>
      <c r="AF65" s="469">
        <v>0</v>
      </c>
      <c r="AG65" s="637"/>
      <c r="AH65" s="568"/>
      <c r="AI65" s="569"/>
      <c r="AJ65" s="620"/>
      <c r="AK65" s="7"/>
      <c r="AN65" s="9"/>
    </row>
    <row r="66" spans="1:41" s="79" customFormat="1" hidden="1">
      <c r="A66" s="827"/>
      <c r="B66" s="640" t="s">
        <v>51</v>
      </c>
      <c r="C66" s="572" t="s">
        <v>52</v>
      </c>
      <c r="D66" s="641"/>
      <c r="E66" s="642"/>
      <c r="F66" s="598"/>
      <c r="G66" s="642"/>
      <c r="H66" s="641"/>
      <c r="I66" s="643"/>
      <c r="J66" s="641">
        <v>0</v>
      </c>
      <c r="K66" s="644"/>
      <c r="L66" s="578"/>
      <c r="M66" s="644"/>
      <c r="N66" s="578"/>
      <c r="O66" s="644"/>
      <c r="P66" s="578"/>
      <c r="Q66" s="644"/>
      <c r="R66" s="641"/>
      <c r="S66" s="644"/>
      <c r="T66" s="578"/>
      <c r="U66" s="644"/>
      <c r="V66" s="578"/>
      <c r="W66" s="644"/>
      <c r="X66" s="578"/>
      <c r="Y66" s="642"/>
      <c r="Z66" s="645" t="e">
        <v>#DIV/0!</v>
      </c>
      <c r="AA66" s="644"/>
      <c r="AB66" s="578">
        <v>0</v>
      </c>
      <c r="AC66" s="644"/>
      <c r="AD66" s="578">
        <v>0</v>
      </c>
      <c r="AE66" s="644"/>
      <c r="AF66" s="578">
        <v>0</v>
      </c>
      <c r="AG66" s="643"/>
      <c r="AH66" s="646"/>
      <c r="AI66" s="647"/>
      <c r="AJ66" s="648">
        <v>0</v>
      </c>
      <c r="AK66" s="74"/>
      <c r="AM66" s="78"/>
      <c r="AN66" s="77"/>
      <c r="AO66" s="78"/>
    </row>
    <row r="67" spans="1:41" hidden="1">
      <c r="A67" s="828"/>
      <c r="B67" s="649" t="s">
        <v>53</v>
      </c>
      <c r="C67" s="537" t="s">
        <v>8</v>
      </c>
      <c r="D67" s="598"/>
      <c r="E67" s="650"/>
      <c r="F67" s="479"/>
      <c r="G67" s="650"/>
      <c r="H67" s="598">
        <v>0</v>
      </c>
      <c r="I67" s="651"/>
      <c r="J67" s="598">
        <v>0</v>
      </c>
      <c r="K67" s="614"/>
      <c r="L67" s="482"/>
      <c r="M67" s="614"/>
      <c r="N67" s="482"/>
      <c r="O67" s="614"/>
      <c r="P67" s="482"/>
      <c r="Q67" s="614"/>
      <c r="R67" s="598">
        <v>0</v>
      </c>
      <c r="S67" s="614"/>
      <c r="T67" s="482"/>
      <c r="U67" s="614"/>
      <c r="V67" s="482"/>
      <c r="W67" s="614"/>
      <c r="X67" s="482"/>
      <c r="Y67" s="650"/>
      <c r="Z67" s="477">
        <v>0</v>
      </c>
      <c r="AA67" s="615"/>
      <c r="AB67" s="483">
        <v>0</v>
      </c>
      <c r="AC67" s="615"/>
      <c r="AD67" s="483">
        <v>0</v>
      </c>
      <c r="AE67" s="615"/>
      <c r="AF67" s="483">
        <v>0</v>
      </c>
      <c r="AG67" s="651"/>
      <c r="AH67" s="609"/>
      <c r="AI67" s="610"/>
      <c r="AJ67" s="546">
        <v>0</v>
      </c>
      <c r="AK67" s="7"/>
      <c r="AN67" s="9"/>
    </row>
    <row r="68" spans="1:41" hidden="1">
      <c r="A68" s="826"/>
      <c r="B68" s="635" t="s">
        <v>54</v>
      </c>
      <c r="C68" s="572" t="s">
        <v>9</v>
      </c>
      <c r="D68" s="598"/>
      <c r="E68" s="650"/>
      <c r="F68" s="479"/>
      <c r="G68" s="650"/>
      <c r="H68" s="466"/>
      <c r="I68" s="651"/>
      <c r="J68" s="598">
        <v>0</v>
      </c>
      <c r="K68" s="614"/>
      <c r="L68" s="468"/>
      <c r="M68" s="614"/>
      <c r="N68" s="468"/>
      <c r="O68" s="614"/>
      <c r="P68" s="468"/>
      <c r="Q68" s="614"/>
      <c r="R68" s="598">
        <v>0</v>
      </c>
      <c r="S68" s="614"/>
      <c r="T68" s="468"/>
      <c r="U68" s="638"/>
      <c r="V68" s="468"/>
      <c r="W68" s="638"/>
      <c r="X68" s="468"/>
      <c r="Y68" s="636"/>
      <c r="Z68" s="477">
        <v>0</v>
      </c>
      <c r="AA68" s="615"/>
      <c r="AB68" s="469">
        <v>0</v>
      </c>
      <c r="AC68" s="639"/>
      <c r="AD68" s="469">
        <v>0</v>
      </c>
      <c r="AE68" s="639"/>
      <c r="AF68" s="469">
        <v>0</v>
      </c>
      <c r="AG68" s="637"/>
      <c r="AH68" s="609"/>
      <c r="AI68" s="610"/>
      <c r="AJ68" s="652"/>
      <c r="AK68" s="7"/>
      <c r="AN68" s="9"/>
    </row>
    <row r="69" spans="1:41" s="79" customFormat="1" hidden="1">
      <c r="A69" s="827"/>
      <c r="B69" s="640" t="s">
        <v>55</v>
      </c>
      <c r="C69" s="572" t="s">
        <v>52</v>
      </c>
      <c r="D69" s="641"/>
      <c r="E69" s="642"/>
      <c r="F69" s="598"/>
      <c r="G69" s="642"/>
      <c r="H69" s="641"/>
      <c r="I69" s="643"/>
      <c r="J69" s="641">
        <v>0</v>
      </c>
      <c r="K69" s="644"/>
      <c r="L69" s="578"/>
      <c r="M69" s="644"/>
      <c r="N69" s="578"/>
      <c r="O69" s="644"/>
      <c r="P69" s="578"/>
      <c r="Q69" s="644"/>
      <c r="R69" s="641"/>
      <c r="S69" s="644"/>
      <c r="T69" s="578">
        <v>0</v>
      </c>
      <c r="U69" s="644"/>
      <c r="V69" s="578">
        <v>0</v>
      </c>
      <c r="W69" s="644"/>
      <c r="X69" s="578">
        <v>0</v>
      </c>
      <c r="Y69" s="642"/>
      <c r="Z69" s="645" t="e">
        <v>#DIV/0!</v>
      </c>
      <c r="AA69" s="644"/>
      <c r="AB69" s="578">
        <v>0</v>
      </c>
      <c r="AC69" s="644"/>
      <c r="AD69" s="578">
        <v>0</v>
      </c>
      <c r="AE69" s="644"/>
      <c r="AF69" s="578">
        <v>0</v>
      </c>
      <c r="AG69" s="643"/>
      <c r="AH69" s="646"/>
      <c r="AI69" s="647"/>
      <c r="AJ69" s="648">
        <v>0</v>
      </c>
      <c r="AK69" s="74"/>
      <c r="AM69" s="78"/>
      <c r="AN69" s="77"/>
      <c r="AO69" s="78"/>
    </row>
    <row r="70" spans="1:41" hidden="1">
      <c r="A70" s="828"/>
      <c r="B70" s="649" t="s">
        <v>53</v>
      </c>
      <c r="C70" s="537" t="s">
        <v>8</v>
      </c>
      <c r="D70" s="598"/>
      <c r="E70" s="650"/>
      <c r="F70" s="479"/>
      <c r="G70" s="650"/>
      <c r="H70" s="598">
        <v>0</v>
      </c>
      <c r="I70" s="651"/>
      <c r="J70" s="598">
        <v>0</v>
      </c>
      <c r="K70" s="614"/>
      <c r="L70" s="482"/>
      <c r="M70" s="614"/>
      <c r="N70" s="482"/>
      <c r="O70" s="614"/>
      <c r="P70" s="482"/>
      <c r="Q70" s="614"/>
      <c r="R70" s="598">
        <v>0</v>
      </c>
      <c r="S70" s="614"/>
      <c r="T70" s="482">
        <v>0</v>
      </c>
      <c r="U70" s="614"/>
      <c r="V70" s="482">
        <v>0</v>
      </c>
      <c r="W70" s="614"/>
      <c r="X70" s="482">
        <v>0</v>
      </c>
      <c r="Y70" s="650"/>
      <c r="Z70" s="477">
        <v>0</v>
      </c>
      <c r="AA70" s="615"/>
      <c r="AB70" s="483">
        <v>0</v>
      </c>
      <c r="AC70" s="615"/>
      <c r="AD70" s="483">
        <v>0</v>
      </c>
      <c r="AE70" s="615"/>
      <c r="AF70" s="483">
        <v>0</v>
      </c>
      <c r="AG70" s="651"/>
      <c r="AH70" s="609"/>
      <c r="AI70" s="610"/>
      <c r="AJ70" s="546">
        <v>0</v>
      </c>
      <c r="AK70" s="7"/>
      <c r="AN70" s="9"/>
    </row>
    <row r="71" spans="1:41" hidden="1">
      <c r="A71" s="826"/>
      <c r="B71" s="635" t="s">
        <v>56</v>
      </c>
      <c r="C71" s="572" t="s">
        <v>9</v>
      </c>
      <c r="D71" s="598">
        <v>0</v>
      </c>
      <c r="E71" s="650"/>
      <c r="F71" s="479"/>
      <c r="G71" s="636"/>
      <c r="H71" s="466"/>
      <c r="I71" s="637"/>
      <c r="J71" s="598">
        <v>0</v>
      </c>
      <c r="K71" s="638"/>
      <c r="L71" s="468"/>
      <c r="M71" s="638"/>
      <c r="N71" s="468"/>
      <c r="O71" s="638"/>
      <c r="P71" s="468"/>
      <c r="Q71" s="638"/>
      <c r="R71" s="598">
        <v>0</v>
      </c>
      <c r="S71" s="638"/>
      <c r="T71" s="468"/>
      <c r="U71" s="638"/>
      <c r="V71" s="468"/>
      <c r="W71" s="638"/>
      <c r="X71" s="468"/>
      <c r="Y71" s="636"/>
      <c r="Z71" s="477">
        <v>0</v>
      </c>
      <c r="AA71" s="639"/>
      <c r="AB71" s="469">
        <v>0</v>
      </c>
      <c r="AC71" s="639"/>
      <c r="AD71" s="469">
        <v>0</v>
      </c>
      <c r="AE71" s="639"/>
      <c r="AF71" s="469">
        <v>0</v>
      </c>
      <c r="AG71" s="637"/>
      <c r="AH71" s="568"/>
      <c r="AI71" s="569"/>
      <c r="AJ71" s="620"/>
      <c r="AK71" s="7"/>
      <c r="AN71" s="9"/>
    </row>
    <row r="72" spans="1:41" s="79" customFormat="1" hidden="1">
      <c r="A72" s="827"/>
      <c r="B72" s="640" t="s">
        <v>57</v>
      </c>
      <c r="C72" s="572" t="s">
        <v>52</v>
      </c>
      <c r="D72" s="641">
        <v>0</v>
      </c>
      <c r="E72" s="642"/>
      <c r="F72" s="598"/>
      <c r="G72" s="642"/>
      <c r="H72" s="641"/>
      <c r="I72" s="643"/>
      <c r="J72" s="641">
        <v>0</v>
      </c>
      <c r="K72" s="644"/>
      <c r="L72" s="578"/>
      <c r="M72" s="644"/>
      <c r="N72" s="578"/>
      <c r="O72" s="644"/>
      <c r="P72" s="578"/>
      <c r="Q72" s="644"/>
      <c r="R72" s="641"/>
      <c r="S72" s="644"/>
      <c r="T72" s="578">
        <v>0</v>
      </c>
      <c r="U72" s="644"/>
      <c r="V72" s="578">
        <v>0</v>
      </c>
      <c r="W72" s="644"/>
      <c r="X72" s="578">
        <v>0</v>
      </c>
      <c r="Y72" s="642"/>
      <c r="Z72" s="645" t="e">
        <v>#DIV/0!</v>
      </c>
      <c r="AA72" s="644"/>
      <c r="AB72" s="578">
        <v>0</v>
      </c>
      <c r="AC72" s="644"/>
      <c r="AD72" s="578">
        <v>0</v>
      </c>
      <c r="AE72" s="644"/>
      <c r="AF72" s="578">
        <v>0</v>
      </c>
      <c r="AG72" s="643"/>
      <c r="AH72" s="646"/>
      <c r="AI72" s="647"/>
      <c r="AJ72" s="648">
        <v>0</v>
      </c>
      <c r="AK72" s="74"/>
      <c r="AM72" s="78"/>
      <c r="AN72" s="77"/>
      <c r="AO72" s="78"/>
    </row>
    <row r="73" spans="1:41" hidden="1">
      <c r="A73" s="828"/>
      <c r="B73" s="649" t="s">
        <v>53</v>
      </c>
      <c r="C73" s="537" t="s">
        <v>8</v>
      </c>
      <c r="D73" s="598">
        <v>0</v>
      </c>
      <c r="E73" s="650"/>
      <c r="F73" s="479"/>
      <c r="G73" s="650"/>
      <c r="H73" s="598">
        <v>0</v>
      </c>
      <c r="I73" s="651"/>
      <c r="J73" s="598">
        <v>0</v>
      </c>
      <c r="K73" s="614"/>
      <c r="L73" s="482"/>
      <c r="M73" s="614"/>
      <c r="N73" s="482"/>
      <c r="O73" s="614"/>
      <c r="P73" s="482"/>
      <c r="Q73" s="614"/>
      <c r="R73" s="598">
        <v>0</v>
      </c>
      <c r="S73" s="614"/>
      <c r="T73" s="482">
        <v>0</v>
      </c>
      <c r="U73" s="614"/>
      <c r="V73" s="482">
        <v>0</v>
      </c>
      <c r="W73" s="614"/>
      <c r="X73" s="482">
        <v>0</v>
      </c>
      <c r="Y73" s="650"/>
      <c r="Z73" s="477">
        <v>0</v>
      </c>
      <c r="AA73" s="615"/>
      <c r="AB73" s="483">
        <v>0</v>
      </c>
      <c r="AC73" s="615"/>
      <c r="AD73" s="483">
        <v>0</v>
      </c>
      <c r="AE73" s="615"/>
      <c r="AF73" s="483">
        <v>0</v>
      </c>
      <c r="AG73" s="651"/>
      <c r="AH73" s="609"/>
      <c r="AI73" s="610"/>
      <c r="AJ73" s="546">
        <v>0</v>
      </c>
      <c r="AK73" s="7"/>
      <c r="AN73" s="9"/>
    </row>
    <row r="74" spans="1:41" ht="13.5" thickTop="1">
      <c r="A74" s="826"/>
      <c r="B74" s="635" t="s">
        <v>58</v>
      </c>
      <c r="C74" s="572" t="s">
        <v>9</v>
      </c>
      <c r="D74" s="598">
        <v>1182.24</v>
      </c>
      <c r="E74" s="650"/>
      <c r="F74" s="479">
        <v>1383</v>
      </c>
      <c r="G74" s="650"/>
      <c r="H74" s="466">
        <v>1124.5</v>
      </c>
      <c r="I74" s="651"/>
      <c r="J74" s="598">
        <v>1182.5</v>
      </c>
      <c r="K74" s="614"/>
      <c r="L74" s="468"/>
      <c r="M74" s="614"/>
      <c r="N74" s="468"/>
      <c r="O74" s="614"/>
      <c r="P74" s="468"/>
      <c r="Q74" s="614"/>
      <c r="R74" s="598">
        <v>961.1</v>
      </c>
      <c r="S74" s="614"/>
      <c r="T74" s="468">
        <v>745.4</v>
      </c>
      <c r="U74" s="638"/>
      <c r="V74" s="468">
        <v>213.3</v>
      </c>
      <c r="W74" s="638"/>
      <c r="X74" s="468">
        <v>2.4</v>
      </c>
      <c r="Y74" s="636"/>
      <c r="Z74" s="477">
        <v>905.30000000000007</v>
      </c>
      <c r="AA74" s="615"/>
      <c r="AB74" s="469">
        <v>902.90000000000009</v>
      </c>
      <c r="AC74" s="639"/>
      <c r="AD74" s="469">
        <v>0</v>
      </c>
      <c r="AE74" s="639"/>
      <c r="AF74" s="469">
        <v>2.4</v>
      </c>
      <c r="AG74" s="637"/>
      <c r="AH74" s="609"/>
      <c r="AI74" s="610"/>
      <c r="AJ74" s="652"/>
      <c r="AK74" s="7"/>
      <c r="AN74" s="9"/>
    </row>
    <row r="75" spans="1:41" s="79" customFormat="1">
      <c r="A75" s="827"/>
      <c r="B75" s="640" t="s">
        <v>59</v>
      </c>
      <c r="C75" s="572" t="s">
        <v>52</v>
      </c>
      <c r="D75" s="641">
        <v>2.9209999999999998</v>
      </c>
      <c r="E75" s="642"/>
      <c r="F75" s="598">
        <v>2.5838756326825743</v>
      </c>
      <c r="G75" s="642"/>
      <c r="H75" s="641">
        <v>2.5838756326825743</v>
      </c>
      <c r="I75" s="643"/>
      <c r="J75" s="641">
        <v>2.9209999999999998</v>
      </c>
      <c r="K75" s="644"/>
      <c r="L75" s="578"/>
      <c r="M75" s="644"/>
      <c r="N75" s="578"/>
      <c r="O75" s="644"/>
      <c r="P75" s="578"/>
      <c r="Q75" s="644"/>
      <c r="R75" s="641">
        <v>2.9</v>
      </c>
      <c r="S75" s="644"/>
      <c r="T75" s="578">
        <v>2.9</v>
      </c>
      <c r="U75" s="644"/>
      <c r="V75" s="578">
        <v>2.9</v>
      </c>
      <c r="W75" s="644"/>
      <c r="X75" s="578">
        <v>2.9</v>
      </c>
      <c r="Y75" s="642"/>
      <c r="Z75" s="645">
        <v>3.0525406826466366</v>
      </c>
      <c r="AA75" s="644"/>
      <c r="AB75" s="578">
        <v>3.0524520101893899</v>
      </c>
      <c r="AC75" s="644"/>
      <c r="AD75" s="578">
        <v>0</v>
      </c>
      <c r="AE75" s="644"/>
      <c r="AF75" s="578">
        <v>3.0859000000000001</v>
      </c>
      <c r="AG75" s="643"/>
      <c r="AH75" s="646"/>
      <c r="AI75" s="647"/>
      <c r="AJ75" s="648">
        <v>104.5032756811584</v>
      </c>
      <c r="AK75" s="74"/>
      <c r="AM75" s="78"/>
      <c r="AN75" s="77"/>
      <c r="AO75" s="78"/>
    </row>
    <row r="76" spans="1:41" ht="13.5" customHeight="1">
      <c r="A76" s="828"/>
      <c r="B76" s="649" t="s">
        <v>53</v>
      </c>
      <c r="C76" s="537" t="s">
        <v>8</v>
      </c>
      <c r="D76" s="598">
        <v>3452</v>
      </c>
      <c r="E76" s="650"/>
      <c r="F76" s="479">
        <v>3573.5</v>
      </c>
      <c r="G76" s="650"/>
      <c r="H76" s="598">
        <v>2905.5681489515546</v>
      </c>
      <c r="I76" s="651"/>
      <c r="J76" s="598">
        <v>3454.0824999999995</v>
      </c>
      <c r="K76" s="614"/>
      <c r="L76" s="482"/>
      <c r="M76" s="614"/>
      <c r="N76" s="482"/>
      <c r="O76" s="614"/>
      <c r="P76" s="482"/>
      <c r="Q76" s="614"/>
      <c r="R76" s="598">
        <v>2787.2</v>
      </c>
      <c r="S76" s="614"/>
      <c r="T76" s="482">
        <v>2161.6999999999998</v>
      </c>
      <c r="U76" s="614"/>
      <c r="V76" s="482">
        <v>618.6</v>
      </c>
      <c r="W76" s="614"/>
      <c r="X76" s="482">
        <v>7</v>
      </c>
      <c r="Y76" s="650"/>
      <c r="Z76" s="477">
        <v>2763.4650800000004</v>
      </c>
      <c r="AA76" s="615"/>
      <c r="AB76" s="483">
        <v>2756.0589200000004</v>
      </c>
      <c r="AC76" s="615"/>
      <c r="AD76" s="483">
        <v>0</v>
      </c>
      <c r="AE76" s="615"/>
      <c r="AF76" s="483">
        <v>7.4061599999999999</v>
      </c>
      <c r="AG76" s="651"/>
      <c r="AH76" s="609"/>
      <c r="AI76" s="610"/>
      <c r="AJ76" s="546">
        <v>80.005763614505469</v>
      </c>
      <c r="AK76" s="7"/>
      <c r="AN76" s="9"/>
    </row>
    <row r="77" spans="1:41">
      <c r="A77" s="829" t="s">
        <v>27</v>
      </c>
      <c r="B77" s="832" t="s">
        <v>41</v>
      </c>
      <c r="C77" s="653" t="s">
        <v>33</v>
      </c>
      <c r="D77" s="598">
        <v>10.23</v>
      </c>
      <c r="E77" s="654">
        <v>0.69995142077138339</v>
      </c>
      <c r="F77" s="625">
        <v>19.600000000000001</v>
      </c>
      <c r="G77" s="654">
        <v>1.4702242091919018</v>
      </c>
      <c r="H77" s="625">
        <v>9.6999999999999993</v>
      </c>
      <c r="I77" s="655">
        <v>0.69785678827600583</v>
      </c>
      <c r="J77" s="598">
        <v>10.199999999999999</v>
      </c>
      <c r="K77" s="656">
        <v>0.69789877730871064</v>
      </c>
      <c r="L77" s="626"/>
      <c r="M77" s="656">
        <v>0</v>
      </c>
      <c r="N77" s="626"/>
      <c r="O77" s="656">
        <v>0</v>
      </c>
      <c r="P77" s="626"/>
      <c r="Q77" s="656">
        <v>0</v>
      </c>
      <c r="R77" s="598">
        <v>8.4</v>
      </c>
      <c r="S77" s="656">
        <v>0.69992417488105463</v>
      </c>
      <c r="T77" s="626">
        <v>5.5</v>
      </c>
      <c r="U77" s="656">
        <v>0.69436553926952749</v>
      </c>
      <c r="V77" s="626">
        <v>2.8</v>
      </c>
      <c r="W77" s="656">
        <v>0.7115086524534342</v>
      </c>
      <c r="X77" s="626">
        <v>0.1</v>
      </c>
      <c r="Y77" s="654">
        <v>0.68965517241379315</v>
      </c>
      <c r="Z77" s="477">
        <v>7.92</v>
      </c>
      <c r="AA77" s="656">
        <v>0.65970752966184976</v>
      </c>
      <c r="AB77" s="469">
        <v>7.8</v>
      </c>
      <c r="AC77" s="656">
        <v>0.65766175949815342</v>
      </c>
      <c r="AD77" s="469">
        <v>0</v>
      </c>
      <c r="AE77" s="656">
        <v>0</v>
      </c>
      <c r="AF77" s="469">
        <v>0.12</v>
      </c>
      <c r="AG77" s="655">
        <v>0.826901874310915</v>
      </c>
      <c r="AH77" s="657"/>
      <c r="AI77" s="658"/>
      <c r="AJ77" s="659"/>
      <c r="AK77" s="22"/>
      <c r="AL77" s="25"/>
      <c r="AM77" s="31"/>
      <c r="AN77" s="33"/>
    </row>
    <row r="78" spans="1:41">
      <c r="A78" s="825"/>
      <c r="B78" s="833"/>
      <c r="C78" s="660" t="s">
        <v>62</v>
      </c>
      <c r="D78" s="479">
        <v>28.439499999999999</v>
      </c>
      <c r="E78" s="642"/>
      <c r="F78" s="575">
        <v>28.421568627450981</v>
      </c>
      <c r="G78" s="642"/>
      <c r="H78" s="575">
        <v>28.421568627450981</v>
      </c>
      <c r="I78" s="643"/>
      <c r="J78" s="479">
        <v>31.809999999999995</v>
      </c>
      <c r="K78" s="644"/>
      <c r="L78" s="578"/>
      <c r="M78" s="644"/>
      <c r="N78" s="578"/>
      <c r="O78" s="644"/>
      <c r="P78" s="578"/>
      <c r="Q78" s="644"/>
      <c r="R78" s="598">
        <v>31.8</v>
      </c>
      <c r="S78" s="644"/>
      <c r="T78" s="578">
        <v>31.8</v>
      </c>
      <c r="U78" s="644"/>
      <c r="V78" s="578">
        <v>31.8</v>
      </c>
      <c r="W78" s="644"/>
      <c r="X78" s="578">
        <v>31.8</v>
      </c>
      <c r="Y78" s="642"/>
      <c r="Z78" s="598">
        <v>33.174545454545452</v>
      </c>
      <c r="AA78" s="644"/>
      <c r="AB78" s="578">
        <v>33.170769230769231</v>
      </c>
      <c r="AC78" s="644"/>
      <c r="AD78" s="578">
        <v>0</v>
      </c>
      <c r="AE78" s="644"/>
      <c r="AF78" s="578">
        <v>33.42</v>
      </c>
      <c r="AG78" s="643"/>
      <c r="AH78" s="657"/>
      <c r="AI78" s="658"/>
      <c r="AJ78" s="546">
        <v>104.28967448772542</v>
      </c>
      <c r="AK78" s="22"/>
      <c r="AL78" s="25"/>
      <c r="AM78" s="31"/>
      <c r="AN78" s="33"/>
    </row>
    <row r="79" spans="1:41" ht="14.25" customHeight="1" thickBot="1">
      <c r="A79" s="830"/>
      <c r="B79" s="834"/>
      <c r="C79" s="661" t="s">
        <v>8</v>
      </c>
      <c r="D79" s="632">
        <v>290.96878999999996</v>
      </c>
      <c r="E79" s="585">
        <v>12.617298827896326</v>
      </c>
      <c r="F79" s="632">
        <v>289.89999999999998</v>
      </c>
      <c r="G79" s="628">
        <v>16.48058031653629</v>
      </c>
      <c r="H79" s="632">
        <v>275.68921568627451</v>
      </c>
      <c r="I79" s="629">
        <v>15.17034791839907</v>
      </c>
      <c r="J79" s="632">
        <v>324.46199999999999</v>
      </c>
      <c r="K79" s="587">
        <v>14.069667101742763</v>
      </c>
      <c r="L79" s="634"/>
      <c r="M79" s="587">
        <v>0</v>
      </c>
      <c r="N79" s="634"/>
      <c r="O79" s="587">
        <v>0</v>
      </c>
      <c r="P79" s="634"/>
      <c r="Q79" s="587">
        <v>0</v>
      </c>
      <c r="R79" s="632">
        <v>267.10000000000002</v>
      </c>
      <c r="S79" s="587">
        <v>17.097792201972872</v>
      </c>
      <c r="T79" s="634">
        <v>174.9</v>
      </c>
      <c r="U79" s="630">
        <v>23.350823086474147</v>
      </c>
      <c r="V79" s="634">
        <v>89</v>
      </c>
      <c r="W79" s="630">
        <v>28.445410380976732</v>
      </c>
      <c r="X79" s="634">
        <v>3.2</v>
      </c>
      <c r="Y79" s="628">
        <v>0.639616230261843</v>
      </c>
      <c r="Z79" s="632">
        <v>262.74239999999998</v>
      </c>
      <c r="AA79" s="587">
        <v>16.81893658997479</v>
      </c>
      <c r="AB79" s="634">
        <v>258.73199999999997</v>
      </c>
      <c r="AC79" s="630">
        <v>24.365694482375432</v>
      </c>
      <c r="AD79" s="634">
        <v>0</v>
      </c>
      <c r="AE79" s="630">
        <v>0</v>
      </c>
      <c r="AF79" s="634">
        <v>4.0103999999999997</v>
      </c>
      <c r="AG79" s="629">
        <v>0.80157981419594149</v>
      </c>
      <c r="AH79" s="592">
        <v>-4.3576000000000477</v>
      </c>
      <c r="AI79" s="593">
        <v>1.6314488955447575</v>
      </c>
      <c r="AJ79" s="594">
        <v>80.977864896351491</v>
      </c>
      <c r="AK79" s="7"/>
      <c r="AM79" s="34"/>
      <c r="AN79" s="33"/>
    </row>
    <row r="80" spans="1:41" ht="13.5" thickTop="1">
      <c r="A80" s="459"/>
      <c r="B80" s="662" t="s">
        <v>60</v>
      </c>
      <c r="C80" s="663" t="s">
        <v>33</v>
      </c>
      <c r="D80" s="625">
        <v>10.23</v>
      </c>
      <c r="E80" s="599"/>
      <c r="F80" s="479">
        <v>10.199999999999999</v>
      </c>
      <c r="G80" s="599"/>
      <c r="H80" s="466">
        <v>9.6999999999999993</v>
      </c>
      <c r="I80" s="600"/>
      <c r="J80" s="625">
        <v>10.199999999999999</v>
      </c>
      <c r="K80" s="602"/>
      <c r="L80" s="468"/>
      <c r="M80" s="602"/>
      <c r="N80" s="468"/>
      <c r="O80" s="602"/>
      <c r="P80" s="468"/>
      <c r="Q80" s="602"/>
      <c r="R80" s="625">
        <v>8.4</v>
      </c>
      <c r="S80" s="602"/>
      <c r="T80" s="468">
        <v>5.5</v>
      </c>
      <c r="U80" s="602"/>
      <c r="V80" s="468">
        <v>2.8</v>
      </c>
      <c r="W80" s="602"/>
      <c r="X80" s="468">
        <v>0.1</v>
      </c>
      <c r="Y80" s="599"/>
      <c r="Z80" s="462">
        <v>7.92</v>
      </c>
      <c r="AA80" s="664"/>
      <c r="AB80" s="469">
        <v>7.8</v>
      </c>
      <c r="AC80" s="639"/>
      <c r="AD80" s="469">
        <v>0</v>
      </c>
      <c r="AE80" s="639"/>
      <c r="AF80" s="469">
        <v>0.12</v>
      </c>
      <c r="AG80" s="600"/>
      <c r="AH80" s="568"/>
      <c r="AI80" s="569"/>
      <c r="AJ80" s="665"/>
      <c r="AK80" s="7"/>
      <c r="AM80" s="34"/>
      <c r="AN80" s="33"/>
    </row>
    <row r="81" spans="1:41">
      <c r="A81" s="474"/>
      <c r="B81" s="662" t="s">
        <v>61</v>
      </c>
      <c r="C81" s="660" t="s">
        <v>62</v>
      </c>
      <c r="D81" s="479">
        <v>28.439499999999999</v>
      </c>
      <c r="E81" s="574"/>
      <c r="F81" s="598">
        <v>28.421568627450981</v>
      </c>
      <c r="G81" s="574"/>
      <c r="H81" s="641">
        <v>28.421568627450981</v>
      </c>
      <c r="I81" s="576"/>
      <c r="J81" s="479">
        <v>31.809999999999995</v>
      </c>
      <c r="K81" s="577"/>
      <c r="L81" s="666"/>
      <c r="M81" s="577"/>
      <c r="N81" s="666"/>
      <c r="O81" s="577"/>
      <c r="P81" s="666"/>
      <c r="Q81" s="577"/>
      <c r="R81" s="641">
        <v>31.8</v>
      </c>
      <c r="S81" s="644"/>
      <c r="T81" s="578">
        <v>31.8</v>
      </c>
      <c r="U81" s="644"/>
      <c r="V81" s="578">
        <v>31.8</v>
      </c>
      <c r="W81" s="644"/>
      <c r="X81" s="578">
        <v>31.8</v>
      </c>
      <c r="Y81" s="574"/>
      <c r="Z81" s="598">
        <v>33.174545454545452</v>
      </c>
      <c r="AA81" s="577"/>
      <c r="AB81" s="666">
        <v>33.170769230769231</v>
      </c>
      <c r="AC81" s="577"/>
      <c r="AD81" s="666">
        <v>0</v>
      </c>
      <c r="AE81" s="577"/>
      <c r="AF81" s="666">
        <v>33.42</v>
      </c>
      <c r="AG81" s="576"/>
      <c r="AH81" s="609"/>
      <c r="AI81" s="610"/>
      <c r="AJ81" s="546">
        <v>104.28967448772542</v>
      </c>
      <c r="AK81" s="7"/>
      <c r="AM81" s="34"/>
      <c r="AN81" s="33"/>
    </row>
    <row r="82" spans="1:41">
      <c r="A82" s="474"/>
      <c r="B82" s="667" t="s">
        <v>53</v>
      </c>
      <c r="C82" s="476" t="s">
        <v>8</v>
      </c>
      <c r="D82" s="598">
        <v>290.39999999999998</v>
      </c>
      <c r="E82" s="603"/>
      <c r="F82" s="479">
        <v>289.89999999999998</v>
      </c>
      <c r="G82" s="603"/>
      <c r="H82" s="598">
        <v>275.68921568627451</v>
      </c>
      <c r="I82" s="605"/>
      <c r="J82" s="598">
        <v>324.46199999999999</v>
      </c>
      <c r="K82" s="601"/>
      <c r="L82" s="489"/>
      <c r="M82" s="601"/>
      <c r="N82" s="489"/>
      <c r="O82" s="601"/>
      <c r="P82" s="489"/>
      <c r="Q82" s="601"/>
      <c r="R82" s="598">
        <v>267.10000000000002</v>
      </c>
      <c r="S82" s="601"/>
      <c r="T82" s="489">
        <v>174.9</v>
      </c>
      <c r="U82" s="601"/>
      <c r="V82" s="489">
        <v>89</v>
      </c>
      <c r="W82" s="601"/>
      <c r="X82" s="489">
        <v>3.2</v>
      </c>
      <c r="Y82" s="603"/>
      <c r="Z82" s="477">
        <v>262.74239999999998</v>
      </c>
      <c r="AA82" s="604"/>
      <c r="AB82" s="483">
        <v>258.73199999999997</v>
      </c>
      <c r="AC82" s="604"/>
      <c r="AD82" s="483">
        <v>0</v>
      </c>
      <c r="AE82" s="604"/>
      <c r="AF82" s="483">
        <v>4.0103999999999997</v>
      </c>
      <c r="AG82" s="605"/>
      <c r="AH82" s="609"/>
      <c r="AI82" s="610"/>
      <c r="AJ82" s="546">
        <v>80.977864896351491</v>
      </c>
      <c r="AK82" s="7"/>
      <c r="AM82" s="34"/>
      <c r="AN82" s="33"/>
    </row>
    <row r="83" spans="1:41">
      <c r="A83" s="474"/>
      <c r="B83" s="668" t="s">
        <v>139</v>
      </c>
      <c r="C83" s="653" t="s">
        <v>33</v>
      </c>
      <c r="D83" s="598">
        <v>68.78</v>
      </c>
      <c r="E83" s="603"/>
      <c r="F83" s="479"/>
      <c r="G83" s="603"/>
      <c r="H83" s="479"/>
      <c r="I83" s="605"/>
      <c r="J83" s="598">
        <v>68.8</v>
      </c>
      <c r="K83" s="601"/>
      <c r="L83" s="669"/>
      <c r="M83" s="601"/>
      <c r="N83" s="482"/>
      <c r="O83" s="601"/>
      <c r="P83" s="669"/>
      <c r="Q83" s="601"/>
      <c r="R83" s="598">
        <v>0</v>
      </c>
      <c r="S83" s="601"/>
      <c r="T83" s="669"/>
      <c r="U83" s="601"/>
      <c r="V83" s="482"/>
      <c r="W83" s="601"/>
      <c r="X83" s="669"/>
      <c r="Y83" s="603"/>
      <c r="Z83" s="477">
        <v>0</v>
      </c>
      <c r="AA83" s="604"/>
      <c r="AB83" s="670"/>
      <c r="AC83" s="604"/>
      <c r="AD83" s="483">
        <v>0</v>
      </c>
      <c r="AE83" s="604"/>
      <c r="AF83" s="670"/>
      <c r="AG83" s="605"/>
      <c r="AH83" s="609"/>
      <c r="AI83" s="610"/>
      <c r="AJ83" s="671"/>
      <c r="AK83" s="7"/>
      <c r="AM83" s="34"/>
      <c r="AN83" s="33"/>
    </row>
    <row r="84" spans="1:41" ht="13.5" customHeight="1">
      <c r="A84" s="835" t="s">
        <v>126</v>
      </c>
      <c r="B84" s="837" t="s">
        <v>10</v>
      </c>
      <c r="C84" s="537" t="s">
        <v>101</v>
      </c>
      <c r="D84" s="598">
        <v>2.996</v>
      </c>
      <c r="E84" s="672">
        <v>0.20499066047224482</v>
      </c>
      <c r="F84" s="479">
        <v>4.3</v>
      </c>
      <c r="G84" s="672">
        <v>0.32254918875128458</v>
      </c>
      <c r="H84" s="466">
        <v>2.8</v>
      </c>
      <c r="I84" s="673">
        <v>0.20144319661575427</v>
      </c>
      <c r="J84" s="598">
        <v>2.9</v>
      </c>
      <c r="K84" s="674">
        <v>0.19842220139169225</v>
      </c>
      <c r="L84" s="468"/>
      <c r="M84" s="674">
        <v>0</v>
      </c>
      <c r="N84" s="468"/>
      <c r="O84" s="674">
        <v>0</v>
      </c>
      <c r="P84" s="468"/>
      <c r="Q84" s="674">
        <v>0</v>
      </c>
      <c r="R84" s="598">
        <v>2.4</v>
      </c>
      <c r="S84" s="674">
        <v>0.19997833568030129</v>
      </c>
      <c r="T84" s="468">
        <v>1.6</v>
      </c>
      <c r="U84" s="674">
        <v>0.20199724778749892</v>
      </c>
      <c r="V84" s="468">
        <v>0.8</v>
      </c>
      <c r="W84" s="674">
        <v>0.20328818641526694</v>
      </c>
      <c r="X84" s="468">
        <v>0</v>
      </c>
      <c r="Y84" s="672">
        <v>0</v>
      </c>
      <c r="Z84" s="477">
        <v>2.2999999999999998</v>
      </c>
      <c r="AA84" s="674">
        <v>0.19158173209876952</v>
      </c>
      <c r="AB84" s="469">
        <v>2.2999999999999998</v>
      </c>
      <c r="AC84" s="674">
        <v>0.19392590344176316</v>
      </c>
      <c r="AD84" s="469">
        <v>0</v>
      </c>
      <c r="AE84" s="674">
        <v>0</v>
      </c>
      <c r="AF84" s="469">
        <v>0</v>
      </c>
      <c r="AG84" s="673">
        <v>0</v>
      </c>
      <c r="AH84" s="675"/>
      <c r="AI84" s="676"/>
      <c r="AJ84" s="677"/>
      <c r="AK84" s="22"/>
      <c r="AL84" s="25"/>
      <c r="AM84" s="31"/>
      <c r="AN84" s="33"/>
    </row>
    <row r="85" spans="1:41" ht="13.5" customHeight="1">
      <c r="A85" s="835"/>
      <c r="B85" s="837"/>
      <c r="C85" s="678" t="s">
        <v>62</v>
      </c>
      <c r="D85" s="466">
        <v>10.87555</v>
      </c>
      <c r="E85" s="679"/>
      <c r="F85" s="598">
        <v>10.883720930232558</v>
      </c>
      <c r="G85" s="679"/>
      <c r="H85" s="641">
        <v>10.883720930232558</v>
      </c>
      <c r="I85" s="680"/>
      <c r="J85" s="466">
        <v>12.18</v>
      </c>
      <c r="K85" s="681"/>
      <c r="L85" s="578"/>
      <c r="M85" s="681"/>
      <c r="N85" s="578"/>
      <c r="O85" s="681"/>
      <c r="P85" s="578"/>
      <c r="Q85" s="681"/>
      <c r="R85" s="641">
        <v>11.98</v>
      </c>
      <c r="S85" s="644"/>
      <c r="T85" s="578">
        <v>11.98</v>
      </c>
      <c r="U85" s="644"/>
      <c r="V85" s="578">
        <v>11.98</v>
      </c>
      <c r="W85" s="644"/>
      <c r="X85" s="578">
        <v>11.98</v>
      </c>
      <c r="Y85" s="679"/>
      <c r="Z85" s="625">
        <v>12.70913043478261</v>
      </c>
      <c r="AA85" s="681"/>
      <c r="AB85" s="666">
        <v>12.70913043478261</v>
      </c>
      <c r="AC85" s="681"/>
      <c r="AD85" s="666">
        <v>0</v>
      </c>
      <c r="AE85" s="681"/>
      <c r="AF85" s="666">
        <v>0</v>
      </c>
      <c r="AG85" s="680"/>
      <c r="AH85" s="657"/>
      <c r="AI85" s="658"/>
      <c r="AJ85" s="546">
        <v>104.34425644320697</v>
      </c>
      <c r="AK85" s="22"/>
      <c r="AL85" s="25"/>
      <c r="AM85" s="31"/>
      <c r="AN85" s="33"/>
    </row>
    <row r="86" spans="1:41" ht="13.5" thickBot="1">
      <c r="A86" s="836"/>
      <c r="B86" s="838"/>
      <c r="C86" s="583" t="s">
        <v>8</v>
      </c>
      <c r="D86" s="627">
        <v>32.5</v>
      </c>
      <c r="E86" s="585">
        <v>1.4092996431219671</v>
      </c>
      <c r="F86" s="682">
        <v>46.8</v>
      </c>
      <c r="G86" s="585">
        <v>2.6605421138802985</v>
      </c>
      <c r="H86" s="627">
        <v>30.474418604651159</v>
      </c>
      <c r="I86" s="586">
        <v>1.676915550333252</v>
      </c>
      <c r="J86" s="627">
        <v>35.322000000000003</v>
      </c>
      <c r="K86" s="587">
        <v>1.5316702152108965</v>
      </c>
      <c r="L86" s="683"/>
      <c r="M86" s="587">
        <v>0</v>
      </c>
      <c r="N86" s="683"/>
      <c r="O86" s="587">
        <v>0</v>
      </c>
      <c r="P86" s="683"/>
      <c r="Q86" s="587">
        <v>0</v>
      </c>
      <c r="R86" s="627">
        <v>28.8</v>
      </c>
      <c r="S86" s="587">
        <v>1.843565763447468</v>
      </c>
      <c r="T86" s="683">
        <v>19.2</v>
      </c>
      <c r="U86" s="587">
        <v>2.5633836664397003</v>
      </c>
      <c r="V86" s="683">
        <v>9.6</v>
      </c>
      <c r="W86" s="587">
        <v>3.0682689849143441</v>
      </c>
      <c r="X86" s="683">
        <v>0</v>
      </c>
      <c r="Y86" s="585">
        <v>0</v>
      </c>
      <c r="Z86" s="632">
        <v>29.231000000000002</v>
      </c>
      <c r="AA86" s="587">
        <v>1.8711648194640573</v>
      </c>
      <c r="AB86" s="634">
        <v>29.231000000000002</v>
      </c>
      <c r="AC86" s="587">
        <v>2.7527851808601813</v>
      </c>
      <c r="AD86" s="634">
        <v>0</v>
      </c>
      <c r="AE86" s="587">
        <v>0</v>
      </c>
      <c r="AF86" s="634">
        <v>0</v>
      </c>
      <c r="AG86" s="586">
        <v>0</v>
      </c>
      <c r="AH86" s="592">
        <v>0.43100000000000094</v>
      </c>
      <c r="AI86" s="593">
        <v>1.496527777777781</v>
      </c>
      <c r="AJ86" s="594">
        <v>82.755789592888291</v>
      </c>
      <c r="AK86" s="7"/>
      <c r="AM86" s="34"/>
      <c r="AN86" s="9"/>
    </row>
    <row r="87" spans="1:41" s="5" customFormat="1" ht="13.5" thickTop="1">
      <c r="A87" s="684" t="s">
        <v>127</v>
      </c>
      <c r="B87" s="685" t="s">
        <v>128</v>
      </c>
      <c r="C87" s="686" t="s">
        <v>8</v>
      </c>
      <c r="D87" s="687">
        <v>3218.0095999999999</v>
      </c>
      <c r="E87" s="688">
        <v>139.54276248747891</v>
      </c>
      <c r="F87" s="689">
        <v>3215.09</v>
      </c>
      <c r="G87" s="688">
        <v>182.77526378024382</v>
      </c>
      <c r="H87" s="689">
        <v>3215.09</v>
      </c>
      <c r="I87" s="690">
        <v>176.91672765491472</v>
      </c>
      <c r="J87" s="687">
        <v>3301.2</v>
      </c>
      <c r="K87" s="691">
        <v>143.1501532884381</v>
      </c>
      <c r="L87" s="692"/>
      <c r="M87" s="691">
        <v>0</v>
      </c>
      <c r="N87" s="692"/>
      <c r="O87" s="691">
        <v>0</v>
      </c>
      <c r="P87" s="692"/>
      <c r="Q87" s="691">
        <v>0</v>
      </c>
      <c r="R87" s="687">
        <v>3865.6800000000003</v>
      </c>
      <c r="S87" s="691">
        <v>247.4526145987364</v>
      </c>
      <c r="T87" s="693">
        <v>2726.68</v>
      </c>
      <c r="U87" s="691">
        <v>364.03786331290632</v>
      </c>
      <c r="V87" s="693">
        <v>1139</v>
      </c>
      <c r="W87" s="691">
        <v>364.03733060598307</v>
      </c>
      <c r="X87" s="693">
        <v>0</v>
      </c>
      <c r="Y87" s="688">
        <v>0</v>
      </c>
      <c r="Z87" s="687">
        <v>3865.6800000000003</v>
      </c>
      <c r="AA87" s="691">
        <v>247.4538818140268</v>
      </c>
      <c r="AB87" s="694">
        <v>3818.9517593866717</v>
      </c>
      <c r="AC87" s="691">
        <v>359.64400156202476</v>
      </c>
      <c r="AD87" s="694">
        <v>0</v>
      </c>
      <c r="AE87" s="691">
        <v>0</v>
      </c>
      <c r="AF87" s="694">
        <v>46.72824061332858</v>
      </c>
      <c r="AG87" s="690">
        <v>9.3398200749389524</v>
      </c>
      <c r="AH87" s="695">
        <v>0</v>
      </c>
      <c r="AI87" s="696">
        <v>0</v>
      </c>
      <c r="AJ87" s="697">
        <v>117.0992366412214</v>
      </c>
      <c r="AK87" s="7"/>
      <c r="AL87" s="14"/>
      <c r="AM87" s="15"/>
      <c r="AN87" s="9"/>
      <c r="AO87" s="8"/>
    </row>
    <row r="88" spans="1:41" s="5" customFormat="1" hidden="1">
      <c r="A88" s="698"/>
      <c r="B88" s="699" t="s">
        <v>93</v>
      </c>
      <c r="C88" s="700" t="s">
        <v>8</v>
      </c>
      <c r="D88" s="701">
        <v>3218.0095999999999</v>
      </c>
      <c r="E88" s="688"/>
      <c r="F88" s="702"/>
      <c r="G88" s="688"/>
      <c r="H88" s="702"/>
      <c r="I88" s="690"/>
      <c r="J88" s="687">
        <v>3301.2</v>
      </c>
      <c r="K88" s="691"/>
      <c r="L88" s="692"/>
      <c r="M88" s="691"/>
      <c r="N88" s="692"/>
      <c r="O88" s="691"/>
      <c r="P88" s="692"/>
      <c r="Q88" s="691"/>
      <c r="R88" s="687">
        <v>3865.6800000000003</v>
      </c>
      <c r="S88" s="691"/>
      <c r="T88" s="692"/>
      <c r="U88" s="691"/>
      <c r="V88" s="692"/>
      <c r="W88" s="691"/>
      <c r="X88" s="692"/>
      <c r="Y88" s="688"/>
      <c r="Z88" s="701">
        <v>3865.6800000000003</v>
      </c>
      <c r="AA88" s="691"/>
      <c r="AB88" s="703">
        <v>3818.9517593866717</v>
      </c>
      <c r="AC88" s="691"/>
      <c r="AD88" s="694">
        <v>0</v>
      </c>
      <c r="AE88" s="691"/>
      <c r="AF88" s="694">
        <v>46.72824061332858</v>
      </c>
      <c r="AG88" s="690"/>
      <c r="AH88" s="695"/>
      <c r="AI88" s="696"/>
      <c r="AJ88" s="697"/>
      <c r="AK88" s="7"/>
      <c r="AL88" s="14"/>
      <c r="AM88" s="15"/>
      <c r="AN88" s="9"/>
      <c r="AO88" s="8"/>
    </row>
    <row r="89" spans="1:41" s="5" customFormat="1" hidden="1">
      <c r="A89" s="698"/>
      <c r="B89" s="704" t="s">
        <v>94</v>
      </c>
      <c r="C89" s="705" t="s">
        <v>8</v>
      </c>
      <c r="D89" s="701"/>
      <c r="E89" s="688"/>
      <c r="F89" s="702"/>
      <c r="G89" s="688"/>
      <c r="H89" s="702"/>
      <c r="I89" s="690"/>
      <c r="J89" s="687">
        <v>0</v>
      </c>
      <c r="K89" s="691"/>
      <c r="L89" s="692"/>
      <c r="M89" s="691"/>
      <c r="N89" s="692"/>
      <c r="O89" s="691"/>
      <c r="P89" s="692"/>
      <c r="Q89" s="691"/>
      <c r="R89" s="687">
        <v>0</v>
      </c>
      <c r="S89" s="691"/>
      <c r="T89" s="692"/>
      <c r="U89" s="691"/>
      <c r="V89" s="692"/>
      <c r="W89" s="691"/>
      <c r="X89" s="692"/>
      <c r="Y89" s="688"/>
      <c r="Z89" s="701"/>
      <c r="AA89" s="691"/>
      <c r="AB89" s="703">
        <v>0</v>
      </c>
      <c r="AC89" s="691"/>
      <c r="AD89" s="694">
        <v>0</v>
      </c>
      <c r="AE89" s="691"/>
      <c r="AF89" s="694">
        <v>0</v>
      </c>
      <c r="AG89" s="690"/>
      <c r="AH89" s="695"/>
      <c r="AI89" s="696"/>
      <c r="AJ89" s="697"/>
      <c r="AK89" s="7"/>
      <c r="AL89" s="14"/>
      <c r="AM89" s="15"/>
      <c r="AN89" s="9"/>
      <c r="AO89" s="8"/>
    </row>
    <row r="90" spans="1:41" s="5" customFormat="1" hidden="1">
      <c r="A90" s="698"/>
      <c r="B90" s="704" t="s">
        <v>95</v>
      </c>
      <c r="C90" s="705" t="s">
        <v>8</v>
      </c>
      <c r="D90" s="701"/>
      <c r="E90" s="688"/>
      <c r="F90" s="702"/>
      <c r="G90" s="688"/>
      <c r="H90" s="702"/>
      <c r="I90" s="690"/>
      <c r="J90" s="687">
        <v>0</v>
      </c>
      <c r="K90" s="691"/>
      <c r="L90" s="692"/>
      <c r="M90" s="691"/>
      <c r="N90" s="692"/>
      <c r="O90" s="691"/>
      <c r="P90" s="692"/>
      <c r="Q90" s="691"/>
      <c r="R90" s="687">
        <v>0</v>
      </c>
      <c r="S90" s="691"/>
      <c r="T90" s="692"/>
      <c r="U90" s="691"/>
      <c r="V90" s="692"/>
      <c r="W90" s="691"/>
      <c r="X90" s="692"/>
      <c r="Y90" s="688"/>
      <c r="Z90" s="701"/>
      <c r="AA90" s="691"/>
      <c r="AB90" s="703">
        <v>0</v>
      </c>
      <c r="AC90" s="691"/>
      <c r="AD90" s="694">
        <v>0</v>
      </c>
      <c r="AE90" s="691"/>
      <c r="AF90" s="694">
        <v>0</v>
      </c>
      <c r="AG90" s="690"/>
      <c r="AH90" s="695"/>
      <c r="AI90" s="696"/>
      <c r="AJ90" s="697"/>
      <c r="AK90" s="7"/>
      <c r="AL90" s="14"/>
      <c r="AM90" s="15"/>
      <c r="AN90" s="9"/>
      <c r="AO90" s="8"/>
    </row>
    <row r="91" spans="1:41" s="5" customFormat="1" hidden="1">
      <c r="A91" s="698"/>
      <c r="B91" s="706" t="s">
        <v>96</v>
      </c>
      <c r="C91" s="705" t="s">
        <v>8</v>
      </c>
      <c r="D91" s="701"/>
      <c r="E91" s="688"/>
      <c r="F91" s="702"/>
      <c r="G91" s="688"/>
      <c r="H91" s="702"/>
      <c r="I91" s="690"/>
      <c r="J91" s="687">
        <v>0</v>
      </c>
      <c r="K91" s="691"/>
      <c r="L91" s="692"/>
      <c r="M91" s="691"/>
      <c r="N91" s="692"/>
      <c r="O91" s="691"/>
      <c r="P91" s="692"/>
      <c r="Q91" s="691"/>
      <c r="R91" s="687">
        <v>0</v>
      </c>
      <c r="S91" s="691"/>
      <c r="T91" s="692"/>
      <c r="U91" s="691"/>
      <c r="V91" s="692"/>
      <c r="W91" s="691"/>
      <c r="X91" s="692"/>
      <c r="Y91" s="688"/>
      <c r="Z91" s="701"/>
      <c r="AA91" s="691"/>
      <c r="AB91" s="703">
        <v>0</v>
      </c>
      <c r="AC91" s="691"/>
      <c r="AD91" s="694">
        <v>0</v>
      </c>
      <c r="AE91" s="691"/>
      <c r="AF91" s="694">
        <v>0</v>
      </c>
      <c r="AG91" s="690"/>
      <c r="AH91" s="695"/>
      <c r="AI91" s="696"/>
      <c r="AJ91" s="697"/>
      <c r="AK91" s="7"/>
      <c r="AL91" s="14"/>
      <c r="AM91" s="15"/>
      <c r="AN91" s="9"/>
      <c r="AO91" s="8"/>
    </row>
    <row r="92" spans="1:41" ht="13.5" customHeight="1">
      <c r="A92" s="474" t="s">
        <v>28</v>
      </c>
      <c r="B92" s="475" t="s">
        <v>11</v>
      </c>
      <c r="C92" s="476" t="s">
        <v>8</v>
      </c>
      <c r="D92" s="707">
        <v>1119.8673408</v>
      </c>
      <c r="E92" s="603">
        <v>48.560881345642656</v>
      </c>
      <c r="F92" s="708">
        <v>1093.1300000000001</v>
      </c>
      <c r="G92" s="603">
        <v>62.143555575768616</v>
      </c>
      <c r="H92" s="708">
        <v>1093.1300000000001</v>
      </c>
      <c r="I92" s="605">
        <v>60.151654386476565</v>
      </c>
      <c r="J92" s="709">
        <v>1150.1380800000002</v>
      </c>
      <c r="K92" s="601">
        <v>49.873513405691853</v>
      </c>
      <c r="L92" s="710"/>
      <c r="M92" s="601">
        <v>0</v>
      </c>
      <c r="N92" s="710"/>
      <c r="O92" s="601">
        <v>0</v>
      </c>
      <c r="P92" s="710"/>
      <c r="Q92" s="601">
        <v>0</v>
      </c>
      <c r="R92" s="709">
        <v>1159.7</v>
      </c>
      <c r="S92" s="601">
        <v>74.235528328820436</v>
      </c>
      <c r="T92" s="710">
        <v>818</v>
      </c>
      <c r="U92" s="601">
        <v>109.21082495560806</v>
      </c>
      <c r="V92" s="710">
        <v>341.7</v>
      </c>
      <c r="W92" s="601">
        <v>109.21119918179492</v>
      </c>
      <c r="X92" s="710">
        <v>0</v>
      </c>
      <c r="Y92" s="603">
        <v>0</v>
      </c>
      <c r="Z92" s="701">
        <v>1182.8980800000002</v>
      </c>
      <c r="AA92" s="601">
        <v>75.720887835092199</v>
      </c>
      <c r="AB92" s="703">
        <v>1168.5992383723215</v>
      </c>
      <c r="AC92" s="601">
        <v>110.05106447797957</v>
      </c>
      <c r="AD92" s="703">
        <v>0</v>
      </c>
      <c r="AE92" s="601">
        <v>0</v>
      </c>
      <c r="AF92" s="703">
        <v>14.298841627678712</v>
      </c>
      <c r="AG92" s="605">
        <v>2.8579849429313526</v>
      </c>
      <c r="AH92" s="535">
        <v>23.198080000000118</v>
      </c>
      <c r="AI92" s="536">
        <v>2.0003518151246116</v>
      </c>
      <c r="AJ92" s="487">
        <v>102.84835365158938</v>
      </c>
      <c r="AK92" s="7"/>
      <c r="AL92" s="16"/>
      <c r="AM92" s="15"/>
      <c r="AN92" s="9"/>
    </row>
    <row r="93" spans="1:41" ht="26.25" customHeight="1">
      <c r="A93" s="825" t="s">
        <v>29</v>
      </c>
      <c r="B93" s="711" t="s">
        <v>74</v>
      </c>
      <c r="C93" s="653" t="s">
        <v>8</v>
      </c>
      <c r="D93" s="712">
        <v>10072.549999999999</v>
      </c>
      <c r="E93" s="603">
        <v>436.77664985625137</v>
      </c>
      <c r="F93" s="712">
        <v>15168.3</v>
      </c>
      <c r="G93" s="603">
        <v>862.3055757686011</v>
      </c>
      <c r="H93" s="712">
        <v>14138.181280000001</v>
      </c>
      <c r="I93" s="605">
        <v>777.98157036026168</v>
      </c>
      <c r="J93" s="712">
        <v>10367.244279999999</v>
      </c>
      <c r="K93" s="601">
        <v>449.55549735268482</v>
      </c>
      <c r="L93" s="713"/>
      <c r="M93" s="601">
        <v>0</v>
      </c>
      <c r="N93" s="713"/>
      <c r="O93" s="601">
        <v>0</v>
      </c>
      <c r="P93" s="713"/>
      <c r="Q93" s="601">
        <v>0</v>
      </c>
      <c r="R93" s="712">
        <v>12188.75</v>
      </c>
      <c r="S93" s="601">
        <v>780.23479858403914</v>
      </c>
      <c r="T93" s="713">
        <v>8597.4</v>
      </c>
      <c r="U93" s="601">
        <v>1147.8351423879521</v>
      </c>
      <c r="V93" s="713">
        <v>3591.35</v>
      </c>
      <c r="W93" s="601">
        <v>1147.8362311429303</v>
      </c>
      <c r="X93" s="713">
        <v>0</v>
      </c>
      <c r="Y93" s="603">
        <v>0</v>
      </c>
      <c r="Z93" s="712">
        <v>6615.1959199999992</v>
      </c>
      <c r="AA93" s="601">
        <v>423.45872119893835</v>
      </c>
      <c r="AB93" s="713">
        <v>6535.2316015219913</v>
      </c>
      <c r="AC93" s="601">
        <v>615.44554432482244</v>
      </c>
      <c r="AD93" s="713">
        <v>0</v>
      </c>
      <c r="AE93" s="601">
        <v>0</v>
      </c>
      <c r="AF93" s="713">
        <v>79.964318478008408</v>
      </c>
      <c r="AG93" s="605">
        <v>15.982890372009544</v>
      </c>
      <c r="AH93" s="535">
        <v>-5573.5540800000008</v>
      </c>
      <c r="AI93" s="536">
        <v>45.727035832222342</v>
      </c>
      <c r="AJ93" s="487">
        <v>63.808623982765845</v>
      </c>
      <c r="AK93" s="7"/>
      <c r="AL93" s="13"/>
      <c r="AM93" s="15"/>
      <c r="AN93" s="9"/>
    </row>
    <row r="94" spans="1:41" ht="13.5" customHeight="1">
      <c r="A94" s="825"/>
      <c r="B94" s="714" t="s">
        <v>75</v>
      </c>
      <c r="C94" s="476" t="s">
        <v>8</v>
      </c>
      <c r="D94" s="707">
        <v>5562.55</v>
      </c>
      <c r="E94" s="603">
        <v>241.20922245686458</v>
      </c>
      <c r="F94" s="708">
        <v>6514.13</v>
      </c>
      <c r="G94" s="603">
        <v>370.32301710023654</v>
      </c>
      <c r="H94" s="708">
        <v>6514.1272799999988</v>
      </c>
      <c r="I94" s="605">
        <v>358.45282150895002</v>
      </c>
      <c r="J94" s="709">
        <v>5271.9442799999997</v>
      </c>
      <c r="K94" s="601">
        <v>228.60766745731988</v>
      </c>
      <c r="L94" s="715"/>
      <c r="M94" s="601">
        <v>0</v>
      </c>
      <c r="N94" s="715"/>
      <c r="O94" s="601">
        <v>0</v>
      </c>
      <c r="P94" s="715"/>
      <c r="Q94" s="601">
        <v>0</v>
      </c>
      <c r="R94" s="709">
        <v>6514.13</v>
      </c>
      <c r="S94" s="601">
        <v>416.98705023076582</v>
      </c>
      <c r="T94" s="715">
        <v>4594.78</v>
      </c>
      <c r="U94" s="601">
        <v>613.44708348353151</v>
      </c>
      <c r="V94" s="715">
        <v>1919.35</v>
      </c>
      <c r="W94" s="601">
        <v>613.4460496036819</v>
      </c>
      <c r="X94" s="715">
        <v>0</v>
      </c>
      <c r="Y94" s="603">
        <v>0</v>
      </c>
      <c r="Z94" s="701">
        <v>1463.8779199999999</v>
      </c>
      <c r="AA94" s="601">
        <v>93.707258181185026</v>
      </c>
      <c r="AB94" s="694">
        <v>1446.1826012787665</v>
      </c>
      <c r="AC94" s="601">
        <v>136.19205752858321</v>
      </c>
      <c r="AD94" s="703">
        <v>0</v>
      </c>
      <c r="AE94" s="601">
        <v>0</v>
      </c>
      <c r="AF94" s="703">
        <v>17.695318721233434</v>
      </c>
      <c r="AG94" s="605">
        <v>3.5368567456374085</v>
      </c>
      <c r="AH94" s="535">
        <v>-5050.2520800000002</v>
      </c>
      <c r="AI94" s="536">
        <v>77.527652656609561</v>
      </c>
      <c r="AJ94" s="487">
        <v>27.767325340547792</v>
      </c>
      <c r="AK94" s="7"/>
      <c r="AL94" s="13"/>
      <c r="AM94" s="15"/>
      <c r="AN94" s="9"/>
    </row>
    <row r="95" spans="1:41" ht="13.5" customHeight="1">
      <c r="A95" s="825"/>
      <c r="B95" s="714" t="s">
        <v>76</v>
      </c>
      <c r="C95" s="476" t="s">
        <v>8</v>
      </c>
      <c r="D95" s="707">
        <v>0</v>
      </c>
      <c r="E95" s="603"/>
      <c r="F95" s="708">
        <v>0</v>
      </c>
      <c r="G95" s="603"/>
      <c r="H95" s="708"/>
      <c r="I95" s="605"/>
      <c r="J95" s="709">
        <v>0</v>
      </c>
      <c r="K95" s="601"/>
      <c r="L95" s="715"/>
      <c r="M95" s="601"/>
      <c r="N95" s="715"/>
      <c r="O95" s="601"/>
      <c r="P95" s="715"/>
      <c r="Q95" s="601"/>
      <c r="R95" s="709">
        <v>0</v>
      </c>
      <c r="S95" s="601"/>
      <c r="T95" s="715"/>
      <c r="U95" s="601"/>
      <c r="V95" s="715"/>
      <c r="W95" s="601"/>
      <c r="X95" s="715"/>
      <c r="Y95" s="603"/>
      <c r="Z95" s="701">
        <v>0</v>
      </c>
      <c r="AA95" s="601"/>
      <c r="AB95" s="694">
        <v>0</v>
      </c>
      <c r="AC95" s="601"/>
      <c r="AD95" s="703">
        <v>0</v>
      </c>
      <c r="AE95" s="601"/>
      <c r="AF95" s="703">
        <v>0</v>
      </c>
      <c r="AG95" s="605"/>
      <c r="AH95" s="535">
        <v>0</v>
      </c>
      <c r="AI95" s="536">
        <v>0</v>
      </c>
      <c r="AJ95" s="487">
        <v>0</v>
      </c>
      <c r="AK95" s="7"/>
      <c r="AL95" s="13"/>
      <c r="AM95" s="15"/>
      <c r="AN95" s="9"/>
    </row>
    <row r="96" spans="1:41" ht="13.5" customHeight="1">
      <c r="A96" s="825"/>
      <c r="B96" s="714" t="s">
        <v>77</v>
      </c>
      <c r="C96" s="476" t="s">
        <v>12</v>
      </c>
      <c r="D96" s="707">
        <v>4510</v>
      </c>
      <c r="E96" s="603">
        <v>195.56742739938682</v>
      </c>
      <c r="F96" s="708">
        <v>8654.17</v>
      </c>
      <c r="G96" s="603">
        <v>491.98255866836462</v>
      </c>
      <c r="H96" s="708">
        <v>7624.054000000001</v>
      </c>
      <c r="I96" s="605">
        <v>419.5287488513116</v>
      </c>
      <c r="J96" s="709">
        <v>5095.3</v>
      </c>
      <c r="K96" s="601">
        <v>220.94782989536495</v>
      </c>
      <c r="L96" s="715"/>
      <c r="M96" s="601">
        <v>0</v>
      </c>
      <c r="N96" s="715"/>
      <c r="O96" s="601">
        <v>0</v>
      </c>
      <c r="P96" s="715"/>
      <c r="Q96" s="601">
        <v>0</v>
      </c>
      <c r="R96" s="709">
        <v>5674.62</v>
      </c>
      <c r="S96" s="601">
        <v>363.24774835327327</v>
      </c>
      <c r="T96" s="715">
        <v>4002.62</v>
      </c>
      <c r="U96" s="601">
        <v>534.3880589044204</v>
      </c>
      <c r="V96" s="715">
        <v>1672</v>
      </c>
      <c r="W96" s="601">
        <v>534.39018153924826</v>
      </c>
      <c r="X96" s="715">
        <v>0</v>
      </c>
      <c r="Y96" s="603">
        <v>0</v>
      </c>
      <c r="Z96" s="701">
        <v>5151.3179999999993</v>
      </c>
      <c r="AA96" s="601">
        <v>329.75146301775334</v>
      </c>
      <c r="AB96" s="694">
        <v>5089.0490002432243</v>
      </c>
      <c r="AC96" s="601">
        <v>479.2534867962392</v>
      </c>
      <c r="AD96" s="703">
        <v>0</v>
      </c>
      <c r="AE96" s="601">
        <v>0</v>
      </c>
      <c r="AF96" s="703">
        <v>62.268999756774974</v>
      </c>
      <c r="AG96" s="605">
        <v>12.446033626372136</v>
      </c>
      <c r="AH96" s="535">
        <v>-523.30200000000059</v>
      </c>
      <c r="AI96" s="536">
        <v>9.2217981115916245</v>
      </c>
      <c r="AJ96" s="487">
        <v>101.09940533432768</v>
      </c>
      <c r="AK96" s="32"/>
      <c r="AL96" s="13"/>
      <c r="AM96" s="15"/>
      <c r="AN96" s="9"/>
    </row>
    <row r="97" spans="1:41" ht="13.5" customHeight="1">
      <c r="A97" s="716" t="s">
        <v>30</v>
      </c>
      <c r="B97" s="475" t="s">
        <v>13</v>
      </c>
      <c r="C97" s="476" t="s">
        <v>8</v>
      </c>
      <c r="D97" s="707">
        <v>710.26599999999996</v>
      </c>
      <c r="E97" s="603">
        <v>30.799311394512831</v>
      </c>
      <c r="F97" s="708">
        <v>1211.92</v>
      </c>
      <c r="G97" s="603">
        <v>68.896670911406233</v>
      </c>
      <c r="H97" s="708">
        <v>779.5</v>
      </c>
      <c r="I97" s="605">
        <v>42.893539281017333</v>
      </c>
      <c r="J97" s="709">
        <v>869</v>
      </c>
      <c r="K97" s="601">
        <v>37.682504303784292</v>
      </c>
      <c r="L97" s="715"/>
      <c r="M97" s="601">
        <v>0</v>
      </c>
      <c r="N97" s="715"/>
      <c r="O97" s="601">
        <v>0</v>
      </c>
      <c r="P97" s="715"/>
      <c r="Q97" s="601">
        <v>0</v>
      </c>
      <c r="R97" s="709">
        <v>1246.28</v>
      </c>
      <c r="S97" s="601">
        <v>79.777747905184384</v>
      </c>
      <c r="T97" s="715">
        <v>879.07</v>
      </c>
      <c r="U97" s="601">
        <v>117.36425414880976</v>
      </c>
      <c r="V97" s="715">
        <v>367.21</v>
      </c>
      <c r="W97" s="601">
        <v>117.3644847864996</v>
      </c>
      <c r="X97" s="715">
        <v>0</v>
      </c>
      <c r="Y97" s="603">
        <v>0</v>
      </c>
      <c r="Z97" s="701">
        <v>826.69015049999985</v>
      </c>
      <c r="AA97" s="601">
        <v>52.918939694606635</v>
      </c>
      <c r="AB97" s="694">
        <v>816.69714118075126</v>
      </c>
      <c r="AC97" s="601">
        <v>76.91121711516017</v>
      </c>
      <c r="AD97" s="703">
        <v>0</v>
      </c>
      <c r="AE97" s="601">
        <v>0</v>
      </c>
      <c r="AF97" s="703">
        <v>9.9930093192485856</v>
      </c>
      <c r="AG97" s="605">
        <v>1.9973555140089754</v>
      </c>
      <c r="AH97" s="535">
        <v>-419.58984950000013</v>
      </c>
      <c r="AI97" s="536">
        <v>33.667382089097167</v>
      </c>
      <c r="AJ97" s="487">
        <v>95.131202589182948</v>
      </c>
      <c r="AK97" s="32"/>
      <c r="AL97" s="13"/>
      <c r="AM97" s="15"/>
      <c r="AN97" s="9"/>
    </row>
    <row r="98" spans="1:41" ht="13.5" customHeight="1">
      <c r="A98" s="716" t="s">
        <v>31</v>
      </c>
      <c r="B98" s="475" t="s">
        <v>63</v>
      </c>
      <c r="C98" s="476" t="s">
        <v>8</v>
      </c>
      <c r="D98" s="707">
        <v>0</v>
      </c>
      <c r="E98" s="603"/>
      <c r="F98" s="708"/>
      <c r="G98" s="603"/>
      <c r="H98" s="708"/>
      <c r="I98" s="605"/>
      <c r="J98" s="709">
        <v>0</v>
      </c>
      <c r="K98" s="601"/>
      <c r="L98" s="710"/>
      <c r="M98" s="601"/>
      <c r="N98" s="710"/>
      <c r="O98" s="601"/>
      <c r="P98" s="710"/>
      <c r="Q98" s="601"/>
      <c r="R98" s="709">
        <v>0</v>
      </c>
      <c r="S98" s="601"/>
      <c r="T98" s="710"/>
      <c r="U98" s="601"/>
      <c r="V98" s="710"/>
      <c r="W98" s="601"/>
      <c r="X98" s="710"/>
      <c r="Y98" s="603"/>
      <c r="Z98" s="701"/>
      <c r="AA98" s="601"/>
      <c r="AB98" s="703">
        <v>0</v>
      </c>
      <c r="AC98" s="601"/>
      <c r="AD98" s="703">
        <v>0</v>
      </c>
      <c r="AE98" s="601"/>
      <c r="AF98" s="703">
        <v>0</v>
      </c>
      <c r="AG98" s="605"/>
      <c r="AH98" s="535"/>
      <c r="AI98" s="536"/>
      <c r="AJ98" s="487"/>
      <c r="AK98" s="32"/>
      <c r="AL98" s="13"/>
      <c r="AM98" s="15"/>
      <c r="AN98" s="9"/>
    </row>
    <row r="99" spans="1:41" s="25" customFormat="1" ht="13.5" customHeight="1">
      <c r="A99" s="717" t="s">
        <v>20</v>
      </c>
      <c r="B99" s="718" t="s">
        <v>34</v>
      </c>
      <c r="C99" s="719" t="s">
        <v>16</v>
      </c>
      <c r="D99" s="720">
        <v>40954.595524850003</v>
      </c>
      <c r="E99" s="721">
        <v>1775.9168263807883</v>
      </c>
      <c r="F99" s="720">
        <v>39353.839999999997</v>
      </c>
      <c r="G99" s="721">
        <v>2237.2339457886123</v>
      </c>
      <c r="H99" s="720">
        <v>37192.833063242484</v>
      </c>
      <c r="I99" s="722">
        <v>2046.6096805266347</v>
      </c>
      <c r="J99" s="720">
        <v>42992.932669000002</v>
      </c>
      <c r="K99" s="723">
        <v>1864.3053743750299</v>
      </c>
      <c r="L99" s="724"/>
      <c r="M99" s="723">
        <v>0</v>
      </c>
      <c r="N99" s="724"/>
      <c r="O99" s="723">
        <v>0</v>
      </c>
      <c r="P99" s="724"/>
      <c r="Q99" s="723">
        <v>0</v>
      </c>
      <c r="R99" s="720">
        <v>37027.18</v>
      </c>
      <c r="S99" s="721">
        <v>2370.2097696182923</v>
      </c>
      <c r="T99" s="724">
        <v>21207.69</v>
      </c>
      <c r="U99" s="723">
        <v>2831.4294869227379</v>
      </c>
      <c r="V99" s="724">
        <v>8438.44</v>
      </c>
      <c r="W99" s="723">
        <v>2697.0212221938123</v>
      </c>
      <c r="X99" s="724">
        <v>7381.05</v>
      </c>
      <c r="Y99" s="721">
        <v>1475.3248051169298</v>
      </c>
      <c r="Z99" s="720">
        <v>31393.747958349297</v>
      </c>
      <c r="AA99" s="723">
        <v>2009.6088649305459</v>
      </c>
      <c r="AB99" s="724">
        <v>23825.071581586733</v>
      </c>
      <c r="AC99" s="723">
        <v>2243.6900544875298</v>
      </c>
      <c r="AD99" s="724">
        <v>0</v>
      </c>
      <c r="AE99" s="723">
        <v>0</v>
      </c>
      <c r="AF99" s="724">
        <v>7568.6763767625635</v>
      </c>
      <c r="AG99" s="722">
        <v>1512.7912935853151</v>
      </c>
      <c r="AH99" s="725">
        <v>-5633.4320416507035</v>
      </c>
      <c r="AI99" s="726">
        <v>15.214315650424105</v>
      </c>
      <c r="AJ99" s="727">
        <v>73.020717614329484</v>
      </c>
      <c r="AK99" s="27"/>
      <c r="AL99" s="137"/>
      <c r="AM99" s="138"/>
      <c r="AN99" s="28"/>
      <c r="AO99" s="34"/>
    </row>
    <row r="100" spans="1:41" s="25" customFormat="1" ht="13.5" customHeight="1">
      <c r="A100" s="728" t="s">
        <v>81</v>
      </c>
      <c r="B100" s="729" t="s">
        <v>130</v>
      </c>
      <c r="C100" s="730" t="s">
        <v>131</v>
      </c>
      <c r="D100" s="731">
        <v>1775.9168263807883</v>
      </c>
      <c r="E100" s="732"/>
      <c r="F100" s="731">
        <v>2237.2339457886123</v>
      </c>
      <c r="G100" s="732"/>
      <c r="H100" s="731">
        <v>2046.6096805266347</v>
      </c>
      <c r="I100" s="733"/>
      <c r="J100" s="731">
        <v>1864.3053743750299</v>
      </c>
      <c r="K100" s="734"/>
      <c r="L100" s="735"/>
      <c r="M100" s="734"/>
      <c r="N100" s="735"/>
      <c r="O100" s="734"/>
      <c r="P100" s="735"/>
      <c r="Q100" s="734"/>
      <c r="R100" s="731">
        <v>2370.21</v>
      </c>
      <c r="S100" s="734"/>
      <c r="T100" s="735">
        <v>2831.43</v>
      </c>
      <c r="U100" s="734"/>
      <c r="V100" s="735">
        <v>2697.02</v>
      </c>
      <c r="W100" s="734"/>
      <c r="X100" s="735">
        <v>1475.33</v>
      </c>
      <c r="Y100" s="732"/>
      <c r="Z100" s="720">
        <v>2009.6088649305459</v>
      </c>
      <c r="AA100" s="734"/>
      <c r="AB100" s="735">
        <v>2243.6900544875298</v>
      </c>
      <c r="AC100" s="734"/>
      <c r="AD100" s="735" t="e">
        <v>#DIV/0!</v>
      </c>
      <c r="AE100" s="734"/>
      <c r="AF100" s="735">
        <v>1512.7912935853151</v>
      </c>
      <c r="AG100" s="733"/>
      <c r="AH100" s="736">
        <v>-360.60113506945413</v>
      </c>
      <c r="AI100" s="737">
        <v>15.213889700467643</v>
      </c>
      <c r="AJ100" s="738">
        <v>107.79397477219771</v>
      </c>
      <c r="AK100" s="27"/>
      <c r="AL100" s="137"/>
      <c r="AM100" s="138"/>
      <c r="AN100" s="28"/>
      <c r="AO100" s="34"/>
    </row>
    <row r="101" spans="1:41" s="145" customFormat="1" ht="13.5" thickBot="1">
      <c r="A101" s="739" t="s">
        <v>21</v>
      </c>
      <c r="B101" s="740" t="s">
        <v>46</v>
      </c>
      <c r="C101" s="741" t="s">
        <v>8</v>
      </c>
      <c r="D101" s="742">
        <v>0</v>
      </c>
      <c r="E101" s="743">
        <v>0</v>
      </c>
      <c r="F101" s="744">
        <v>0</v>
      </c>
      <c r="G101" s="743">
        <v>0</v>
      </c>
      <c r="H101" s="744"/>
      <c r="I101" s="745">
        <v>0</v>
      </c>
      <c r="J101" s="746">
        <v>0</v>
      </c>
      <c r="K101" s="747">
        <v>0</v>
      </c>
      <c r="L101" s="748"/>
      <c r="M101" s="747">
        <v>0</v>
      </c>
      <c r="N101" s="748"/>
      <c r="O101" s="747">
        <v>0</v>
      </c>
      <c r="P101" s="748"/>
      <c r="Q101" s="747">
        <v>0</v>
      </c>
      <c r="R101" s="746">
        <v>0</v>
      </c>
      <c r="S101" s="747">
        <v>0</v>
      </c>
      <c r="T101" s="749"/>
      <c r="U101" s="747">
        <v>0</v>
      </c>
      <c r="V101" s="749"/>
      <c r="W101" s="747">
        <v>0</v>
      </c>
      <c r="X101" s="749"/>
      <c r="Y101" s="743">
        <v>0</v>
      </c>
      <c r="Z101" s="701">
        <v>0</v>
      </c>
      <c r="AA101" s="747">
        <v>0</v>
      </c>
      <c r="AB101" s="750">
        <v>0</v>
      </c>
      <c r="AC101" s="747"/>
      <c r="AD101" s="750">
        <v>0</v>
      </c>
      <c r="AE101" s="747"/>
      <c r="AF101" s="750">
        <v>0</v>
      </c>
      <c r="AG101" s="745">
        <v>0</v>
      </c>
      <c r="AH101" s="751">
        <v>0</v>
      </c>
      <c r="AI101" s="752">
        <v>0</v>
      </c>
      <c r="AJ101" s="753">
        <v>0</v>
      </c>
      <c r="AK101" s="144"/>
      <c r="AM101" s="146"/>
      <c r="AN101" s="9"/>
      <c r="AO101" s="146"/>
    </row>
    <row r="102" spans="1:41" ht="16.5" thickBot="1">
      <c r="A102" s="754" t="s">
        <v>20</v>
      </c>
      <c r="B102" s="755" t="s">
        <v>15</v>
      </c>
      <c r="C102" s="756" t="s">
        <v>16</v>
      </c>
      <c r="D102" s="757">
        <v>40954.595524850003</v>
      </c>
      <c r="E102" s="758">
        <v>1775.9168263807883</v>
      </c>
      <c r="F102" s="757">
        <v>39353.839999999997</v>
      </c>
      <c r="G102" s="758">
        <v>2237.2339457886123</v>
      </c>
      <c r="H102" s="757">
        <v>37192.833063242484</v>
      </c>
      <c r="I102" s="759">
        <v>2046.6096805266347</v>
      </c>
      <c r="J102" s="757">
        <v>42992.932669000002</v>
      </c>
      <c r="K102" s="760">
        <v>1864.3053743750299</v>
      </c>
      <c r="L102" s="761"/>
      <c r="M102" s="760">
        <v>0</v>
      </c>
      <c r="N102" s="761"/>
      <c r="O102" s="760">
        <v>0</v>
      </c>
      <c r="P102" s="761"/>
      <c r="Q102" s="760">
        <v>0</v>
      </c>
      <c r="R102" s="757">
        <v>37027.18</v>
      </c>
      <c r="S102" s="760">
        <v>2370.2097696182923</v>
      </c>
      <c r="T102" s="761">
        <v>21207.69</v>
      </c>
      <c r="U102" s="760">
        <v>2831.4294869227379</v>
      </c>
      <c r="V102" s="761">
        <v>8438.44</v>
      </c>
      <c r="W102" s="760">
        <v>2697.0212221938123</v>
      </c>
      <c r="X102" s="761">
        <v>7381.05</v>
      </c>
      <c r="Y102" s="758">
        <v>1475.3248051169298</v>
      </c>
      <c r="Z102" s="757">
        <v>31393.747958349297</v>
      </c>
      <c r="AA102" s="760">
        <v>2009.6088649305459</v>
      </c>
      <c r="AB102" s="761">
        <v>23825.071581586733</v>
      </c>
      <c r="AC102" s="760">
        <v>2243.6900544875298</v>
      </c>
      <c r="AD102" s="761">
        <v>0</v>
      </c>
      <c r="AE102" s="760">
        <v>0</v>
      </c>
      <c r="AF102" s="761">
        <v>7568.6763767625635</v>
      </c>
      <c r="AG102" s="759">
        <v>1512.7912935853151</v>
      </c>
      <c r="AH102" s="762">
        <v>-5633.4320416507035</v>
      </c>
      <c r="AI102" s="763">
        <v>15.214315650424105</v>
      </c>
      <c r="AJ102" s="764">
        <v>73.020717614329484</v>
      </c>
      <c r="AK102" s="7"/>
      <c r="AL102" s="17"/>
      <c r="AM102" s="37"/>
      <c r="AN102" s="9"/>
    </row>
    <row r="103" spans="1:41" ht="22.5">
      <c r="A103" s="765" t="s">
        <v>81</v>
      </c>
      <c r="B103" s="766" t="s">
        <v>78</v>
      </c>
      <c r="C103" s="767" t="s">
        <v>8</v>
      </c>
      <c r="D103" s="768">
        <v>37462.567328385172</v>
      </c>
      <c r="E103" s="769">
        <v>1753.8244576852212</v>
      </c>
      <c r="F103" s="770">
        <v>37200.28</v>
      </c>
      <c r="G103" s="769">
        <v>2237.2340297573942</v>
      </c>
      <c r="H103" s="770">
        <v>35222.766584767553</v>
      </c>
      <c r="I103" s="771">
        <v>2046.6096805266352</v>
      </c>
      <c r="J103" s="768">
        <v>39269.546007972887</v>
      </c>
      <c r="K103" s="772">
        <v>1838.4188576097417</v>
      </c>
      <c r="L103" s="773"/>
      <c r="M103" s="772">
        <v>0</v>
      </c>
      <c r="N103" s="773"/>
      <c r="O103" s="772">
        <v>0</v>
      </c>
      <c r="P103" s="773"/>
      <c r="Q103" s="772">
        <v>0</v>
      </c>
      <c r="R103" s="768">
        <v>34315.19</v>
      </c>
      <c r="S103" s="772">
        <v>2340.8477894578873</v>
      </c>
      <c r="T103" s="773">
        <v>18767.57</v>
      </c>
      <c r="U103" s="772">
        <v>2831.4303818475323</v>
      </c>
      <c r="V103" s="773">
        <v>8166.58</v>
      </c>
      <c r="W103" s="772">
        <v>2697.021136063408</v>
      </c>
      <c r="X103" s="773">
        <v>7381.05</v>
      </c>
      <c r="Y103" s="769">
        <v>1475.3248051169298</v>
      </c>
      <c r="Z103" s="768">
        <v>29233.971911899596</v>
      </c>
      <c r="AA103" s="772">
        <v>1994.2378865928472</v>
      </c>
      <c r="AB103" s="774">
        <v>21665.295535137033</v>
      </c>
      <c r="AC103" s="772">
        <v>2243.6900544875298</v>
      </c>
      <c r="AD103" s="774">
        <v>0</v>
      </c>
      <c r="AE103" s="772">
        <v>0</v>
      </c>
      <c r="AF103" s="774">
        <v>7568.6763767625625</v>
      </c>
      <c r="AG103" s="771">
        <v>1512.7912935853149</v>
      </c>
      <c r="AH103" s="775">
        <v>-5081.218088100406</v>
      </c>
      <c r="AI103" s="776">
        <v>14.807489301677787</v>
      </c>
      <c r="AJ103" s="777">
        <v>74.444384729999754</v>
      </c>
      <c r="AK103" s="7"/>
      <c r="AL103" s="17"/>
      <c r="AN103" s="9"/>
    </row>
    <row r="104" spans="1:41" ht="23.25" thickBot="1">
      <c r="A104" s="778" t="s">
        <v>82</v>
      </c>
      <c r="B104" s="779" t="s">
        <v>79</v>
      </c>
      <c r="C104" s="780" t="s">
        <v>8</v>
      </c>
      <c r="D104" s="781">
        <v>3493.4663197648242</v>
      </c>
      <c r="E104" s="782">
        <v>2054.2551568651202</v>
      </c>
      <c r="F104" s="783">
        <v>2153.56</v>
      </c>
      <c r="G104" s="782">
        <v>2237.2324953251609</v>
      </c>
      <c r="H104" s="783">
        <v>1970.0664784749315</v>
      </c>
      <c r="I104" s="784">
        <v>2046.6096805266272</v>
      </c>
      <c r="J104" s="781">
        <v>3723.3866610271089</v>
      </c>
      <c r="K104" s="785">
        <v>2189.4546989457303</v>
      </c>
      <c r="L104" s="786"/>
      <c r="M104" s="785">
        <v>0</v>
      </c>
      <c r="N104" s="786"/>
      <c r="O104" s="785">
        <v>0</v>
      </c>
      <c r="P104" s="786"/>
      <c r="Q104" s="785">
        <v>0</v>
      </c>
      <c r="R104" s="781">
        <v>2711.99</v>
      </c>
      <c r="S104" s="785">
        <v>2817.3592354041139</v>
      </c>
      <c r="T104" s="786">
        <v>2440.13</v>
      </c>
      <c r="U104" s="785">
        <v>2831.4342074727315</v>
      </c>
      <c r="V104" s="786">
        <v>271.86</v>
      </c>
      <c r="W104" s="785">
        <v>2697.0238095238101</v>
      </c>
      <c r="X104" s="786">
        <v>0</v>
      </c>
      <c r="Y104" s="782">
        <v>0</v>
      </c>
      <c r="Z104" s="781">
        <v>2159.7760464497005</v>
      </c>
      <c r="AA104" s="785">
        <v>2243.6900544875343</v>
      </c>
      <c r="AB104" s="786">
        <v>2159.7760464497005</v>
      </c>
      <c r="AC104" s="785">
        <v>2243.6900544875343</v>
      </c>
      <c r="AD104" s="786">
        <v>0</v>
      </c>
      <c r="AE104" s="785">
        <v>0</v>
      </c>
      <c r="AF104" s="786">
        <v>0</v>
      </c>
      <c r="AG104" s="784">
        <v>0</v>
      </c>
      <c r="AH104" s="787">
        <v>-552.21395355029927</v>
      </c>
      <c r="AI104" s="788">
        <v>20.361946524518871</v>
      </c>
      <c r="AJ104" s="789">
        <v>58.005687914612636</v>
      </c>
      <c r="AK104" s="7"/>
      <c r="AL104" s="17"/>
      <c r="AN104" s="9"/>
    </row>
    <row r="105" spans="1:41" ht="13.5" customHeight="1">
      <c r="A105" s="459" t="s">
        <v>21</v>
      </c>
      <c r="B105" s="790" t="s">
        <v>65</v>
      </c>
      <c r="C105" s="461" t="s">
        <v>8</v>
      </c>
      <c r="D105" s="791">
        <v>151.10000000000002</v>
      </c>
      <c r="E105" s="636">
        <v>88.850993766905802</v>
      </c>
      <c r="F105" s="462"/>
      <c r="G105" s="636">
        <v>0</v>
      </c>
      <c r="H105" s="462">
        <v>24.058832023796096</v>
      </c>
      <c r="I105" s="637">
        <v>24.99359237876179</v>
      </c>
      <c r="J105" s="462">
        <v>94.25</v>
      </c>
      <c r="K105" s="638">
        <v>55.421615900270488</v>
      </c>
      <c r="L105" s="792"/>
      <c r="M105" s="638">
        <v>0</v>
      </c>
      <c r="N105" s="792"/>
      <c r="O105" s="638">
        <v>0</v>
      </c>
      <c r="P105" s="792"/>
      <c r="Q105" s="638">
        <v>0</v>
      </c>
      <c r="R105" s="462">
        <v>108.48</v>
      </c>
      <c r="S105" s="638">
        <v>112.69478495740702</v>
      </c>
      <c r="T105" s="469">
        <v>97.61</v>
      </c>
      <c r="U105" s="638">
        <v>113.26293803666744</v>
      </c>
      <c r="V105" s="469">
        <v>10.87</v>
      </c>
      <c r="W105" s="638">
        <v>107.83730158730158</v>
      </c>
      <c r="X105" s="469">
        <v>0</v>
      </c>
      <c r="Y105" s="636">
        <v>0</v>
      </c>
      <c r="Z105" s="791">
        <v>94.25</v>
      </c>
      <c r="AA105" s="638">
        <v>97.911905256596711</v>
      </c>
      <c r="AB105" s="469">
        <v>94.25</v>
      </c>
      <c r="AC105" s="638">
        <v>97.911905256596711</v>
      </c>
      <c r="AD105" s="469">
        <v>0</v>
      </c>
      <c r="AE105" s="638">
        <v>0</v>
      </c>
      <c r="AF105" s="469">
        <v>0</v>
      </c>
      <c r="AG105" s="637">
        <v>0</v>
      </c>
      <c r="AH105" s="793">
        <v>-14.230000000000004</v>
      </c>
      <c r="AI105" s="794">
        <v>13.117625368731566</v>
      </c>
      <c r="AJ105" s="473">
        <v>100</v>
      </c>
      <c r="AK105" s="38"/>
      <c r="AL105" s="20"/>
      <c r="AN105" s="9"/>
    </row>
    <row r="106" spans="1:41" ht="13.5" customHeight="1">
      <c r="A106" s="474"/>
      <c r="B106" s="795" t="s">
        <v>66</v>
      </c>
      <c r="C106" s="796" t="s">
        <v>8</v>
      </c>
      <c r="D106" s="791">
        <v>68.599999999999994</v>
      </c>
      <c r="E106" s="636"/>
      <c r="F106" s="791">
        <v>368.28</v>
      </c>
      <c r="G106" s="636"/>
      <c r="H106" s="791">
        <v>24.058832023796096</v>
      </c>
      <c r="I106" s="637"/>
      <c r="J106" s="462">
        <v>49</v>
      </c>
      <c r="K106" s="638"/>
      <c r="L106" s="715"/>
      <c r="M106" s="638"/>
      <c r="N106" s="715"/>
      <c r="O106" s="638"/>
      <c r="P106" s="715"/>
      <c r="Q106" s="638"/>
      <c r="R106" s="462">
        <v>0</v>
      </c>
      <c r="S106" s="638"/>
      <c r="T106" s="715"/>
      <c r="U106" s="638"/>
      <c r="V106" s="792"/>
      <c r="W106" s="638"/>
      <c r="X106" s="792"/>
      <c r="Y106" s="637"/>
      <c r="Z106" s="791">
        <v>14.143425376768395</v>
      </c>
      <c r="AA106" s="638"/>
      <c r="AB106" s="694">
        <v>14.143425376768395</v>
      </c>
      <c r="AC106" s="638"/>
      <c r="AD106" s="694">
        <v>0</v>
      </c>
      <c r="AE106" s="638"/>
      <c r="AF106" s="694">
        <v>0</v>
      </c>
      <c r="AG106" s="637"/>
      <c r="AH106" s="535"/>
      <c r="AI106" s="536"/>
      <c r="AJ106" s="487"/>
      <c r="AK106" s="38"/>
      <c r="AL106" s="20"/>
      <c r="AN106" s="9"/>
    </row>
    <row r="107" spans="1:41" ht="13.5" customHeight="1">
      <c r="A107" s="474"/>
      <c r="B107" s="795" t="s">
        <v>67</v>
      </c>
      <c r="C107" s="796" t="s">
        <v>8</v>
      </c>
      <c r="D107" s="462">
        <v>13.750000000000004</v>
      </c>
      <c r="E107" s="636"/>
      <c r="F107" s="791"/>
      <c r="G107" s="636"/>
      <c r="H107" s="791"/>
      <c r="I107" s="637"/>
      <c r="J107" s="462">
        <v>7.541666666666667</v>
      </c>
      <c r="K107" s="638"/>
      <c r="L107" s="792"/>
      <c r="M107" s="638"/>
      <c r="N107" s="792"/>
      <c r="O107" s="638"/>
      <c r="P107" s="792"/>
      <c r="Q107" s="638"/>
      <c r="R107" s="462">
        <v>0</v>
      </c>
      <c r="S107" s="638"/>
      <c r="T107" s="792"/>
      <c r="U107" s="638"/>
      <c r="V107" s="792"/>
      <c r="W107" s="638"/>
      <c r="X107" s="792"/>
      <c r="Y107" s="636"/>
      <c r="Z107" s="462">
        <v>13.351095770538601</v>
      </c>
      <c r="AA107" s="638"/>
      <c r="AB107" s="694">
        <v>13.351095770538599</v>
      </c>
      <c r="AC107" s="638"/>
      <c r="AD107" s="694">
        <v>0</v>
      </c>
      <c r="AE107" s="638"/>
      <c r="AF107" s="694">
        <v>0</v>
      </c>
      <c r="AG107" s="637"/>
      <c r="AH107" s="535"/>
      <c r="AI107" s="536"/>
      <c r="AJ107" s="487"/>
      <c r="AK107" s="38"/>
      <c r="AL107" s="20"/>
      <c r="AN107" s="9"/>
    </row>
    <row r="108" spans="1:41" ht="13.5" customHeight="1">
      <c r="A108" s="474"/>
      <c r="B108" s="795" t="s">
        <v>68</v>
      </c>
      <c r="C108" s="796" t="s">
        <v>8</v>
      </c>
      <c r="D108" s="462">
        <v>68.750000000000028</v>
      </c>
      <c r="E108" s="636"/>
      <c r="F108" s="791"/>
      <c r="G108" s="636"/>
      <c r="H108" s="791"/>
      <c r="I108" s="637"/>
      <c r="J108" s="462">
        <v>37.708333333333336</v>
      </c>
      <c r="K108" s="638"/>
      <c r="L108" s="792"/>
      <c r="M108" s="638"/>
      <c r="N108" s="792"/>
      <c r="O108" s="638"/>
      <c r="P108" s="792"/>
      <c r="Q108" s="638"/>
      <c r="R108" s="462">
        <v>0</v>
      </c>
      <c r="S108" s="638"/>
      <c r="T108" s="792"/>
      <c r="U108" s="638"/>
      <c r="V108" s="792"/>
      <c r="W108" s="638"/>
      <c r="X108" s="792"/>
      <c r="Y108" s="636"/>
      <c r="Z108" s="462">
        <v>66.755478852693003</v>
      </c>
      <c r="AA108" s="638"/>
      <c r="AB108" s="694">
        <v>66.755478852693003</v>
      </c>
      <c r="AC108" s="638"/>
      <c r="AD108" s="694">
        <v>0</v>
      </c>
      <c r="AE108" s="638"/>
      <c r="AF108" s="694">
        <v>0</v>
      </c>
      <c r="AG108" s="637"/>
      <c r="AH108" s="535"/>
      <c r="AI108" s="536"/>
      <c r="AJ108" s="487"/>
      <c r="AK108" s="38"/>
      <c r="AL108" s="20"/>
      <c r="AN108" s="9"/>
    </row>
    <row r="109" spans="1:41" ht="15">
      <c r="A109" s="474" t="s">
        <v>22</v>
      </c>
      <c r="B109" s="475" t="s">
        <v>43</v>
      </c>
      <c r="C109" s="476" t="s">
        <v>8</v>
      </c>
      <c r="D109" s="477">
        <v>3644.5663197648241</v>
      </c>
      <c r="E109" s="650">
        <v>2143.1061506320266</v>
      </c>
      <c r="F109" s="791">
        <v>2062.5700000000002</v>
      </c>
      <c r="G109" s="650">
        <v>2142.7072511946812</v>
      </c>
      <c r="H109" s="488">
        <v>2062.5700000000002</v>
      </c>
      <c r="I109" s="651">
        <v>2142.7072511946812</v>
      </c>
      <c r="J109" s="477">
        <v>3817.6366610271089</v>
      </c>
      <c r="K109" s="614">
        <v>2244.8763148460007</v>
      </c>
      <c r="L109" s="483"/>
      <c r="M109" s="614">
        <v>0</v>
      </c>
      <c r="N109" s="483"/>
      <c r="O109" s="614">
        <v>0</v>
      </c>
      <c r="P109" s="483"/>
      <c r="Q109" s="614">
        <v>0</v>
      </c>
      <c r="R109" s="477">
        <v>2820.47</v>
      </c>
      <c r="S109" s="614">
        <v>2930.0540203615205</v>
      </c>
      <c r="T109" s="483">
        <v>2537.73</v>
      </c>
      <c r="U109" s="650">
        <v>2944.6855418890696</v>
      </c>
      <c r="V109" s="483">
        <v>282.73</v>
      </c>
      <c r="W109" s="650">
        <v>2804.8611111111113</v>
      </c>
      <c r="X109" s="483">
        <v>0</v>
      </c>
      <c r="Y109" s="650">
        <v>0</v>
      </c>
      <c r="Z109" s="477">
        <v>2254.0260464497005</v>
      </c>
      <c r="AA109" s="614">
        <v>2341.6019597441309</v>
      </c>
      <c r="AB109" s="483">
        <v>2254.0260464497005</v>
      </c>
      <c r="AC109" s="614">
        <v>2341.6019597441309</v>
      </c>
      <c r="AD109" s="483">
        <v>0</v>
      </c>
      <c r="AE109" s="614">
        <v>0</v>
      </c>
      <c r="AF109" s="483">
        <v>0</v>
      </c>
      <c r="AG109" s="651">
        <v>0</v>
      </c>
      <c r="AH109" s="535">
        <v>-566.44395355029928</v>
      </c>
      <c r="AI109" s="536">
        <v>20.083317799880849</v>
      </c>
      <c r="AJ109" s="487">
        <v>59.04244553862992</v>
      </c>
      <c r="AK109" s="7"/>
      <c r="AL109" s="21"/>
      <c r="AN109" s="9"/>
    </row>
    <row r="110" spans="1:41" ht="15">
      <c r="A110" s="474" t="s">
        <v>83</v>
      </c>
      <c r="B110" s="475" t="s">
        <v>64</v>
      </c>
      <c r="C110" s="476" t="s">
        <v>8</v>
      </c>
      <c r="D110" s="488"/>
      <c r="E110" s="650"/>
      <c r="F110" s="488"/>
      <c r="G110" s="650"/>
      <c r="H110" s="488">
        <v>68.444689501272563</v>
      </c>
      <c r="I110" s="651"/>
      <c r="J110" s="488">
        <v>0</v>
      </c>
      <c r="K110" s="614"/>
      <c r="L110" s="489"/>
      <c r="M110" s="614"/>
      <c r="N110" s="489"/>
      <c r="O110" s="614"/>
      <c r="P110" s="489"/>
      <c r="Q110" s="614"/>
      <c r="R110" s="488"/>
      <c r="S110" s="614"/>
      <c r="T110" s="489"/>
      <c r="U110" s="614"/>
      <c r="V110" s="489"/>
      <c r="W110" s="614"/>
      <c r="X110" s="489"/>
      <c r="Y110" s="650"/>
      <c r="Z110" s="477">
        <v>68.444689501272563</v>
      </c>
      <c r="AA110" s="614"/>
      <c r="AB110" s="483">
        <v>68.444689501272563</v>
      </c>
      <c r="AC110" s="614"/>
      <c r="AD110" s="483">
        <v>0</v>
      </c>
      <c r="AE110" s="614"/>
      <c r="AF110" s="483">
        <v>0</v>
      </c>
      <c r="AG110" s="651"/>
      <c r="AH110" s="535">
        <v>68.444689501272563</v>
      </c>
      <c r="AI110" s="536">
        <v>0</v>
      </c>
      <c r="AJ110" s="487">
        <v>0</v>
      </c>
      <c r="AK110" s="7"/>
      <c r="AL110" s="21"/>
      <c r="AN110" s="9"/>
    </row>
    <row r="111" spans="1:41">
      <c r="A111" s="474" t="s">
        <v>84</v>
      </c>
      <c r="B111" s="797" t="s">
        <v>69</v>
      </c>
      <c r="C111" s="476" t="s">
        <v>8</v>
      </c>
      <c r="D111" s="477">
        <v>3644.5663197648241</v>
      </c>
      <c r="E111" s="650">
        <v>2143.1061506320266</v>
      </c>
      <c r="F111" s="477">
        <v>2062.5700000000002</v>
      </c>
      <c r="G111" s="650">
        <v>2142.7072511946812</v>
      </c>
      <c r="H111" s="477"/>
      <c r="I111" s="651">
        <v>0</v>
      </c>
      <c r="J111" s="477">
        <v>3817.6366610271089</v>
      </c>
      <c r="K111" s="614">
        <v>2244.8763148460007</v>
      </c>
      <c r="L111" s="483"/>
      <c r="M111" s="614">
        <v>0</v>
      </c>
      <c r="N111" s="483"/>
      <c r="O111" s="614">
        <v>0</v>
      </c>
      <c r="P111" s="483"/>
      <c r="Q111" s="614">
        <v>0</v>
      </c>
      <c r="R111" s="477">
        <v>2820.47</v>
      </c>
      <c r="S111" s="614">
        <v>2930.0540203615205</v>
      </c>
      <c r="T111" s="483">
        <v>2537.73</v>
      </c>
      <c r="U111" s="614">
        <v>2944.6855418890696</v>
      </c>
      <c r="V111" s="483">
        <v>282.73</v>
      </c>
      <c r="W111" s="614">
        <v>2804.8611111111113</v>
      </c>
      <c r="X111" s="483">
        <v>0</v>
      </c>
      <c r="Y111" s="650">
        <v>0</v>
      </c>
      <c r="Z111" s="477">
        <v>2185.581356948428</v>
      </c>
      <c r="AA111" s="614">
        <v>2270.4979814548387</v>
      </c>
      <c r="AB111" s="483">
        <v>2185.581356948428</v>
      </c>
      <c r="AC111" s="614">
        <v>2270.4979814548387</v>
      </c>
      <c r="AD111" s="483">
        <v>0</v>
      </c>
      <c r="AE111" s="614">
        <v>0</v>
      </c>
      <c r="AF111" s="483">
        <v>0</v>
      </c>
      <c r="AG111" s="651">
        <v>0</v>
      </c>
      <c r="AH111" s="535">
        <v>-634.88864305157176</v>
      </c>
      <c r="AI111" s="536">
        <v>22.510029996829317</v>
      </c>
      <c r="AJ111" s="487">
        <v>57.249590545382404</v>
      </c>
      <c r="AK111" s="7"/>
      <c r="AN111" s="9"/>
    </row>
    <row r="112" spans="1:41">
      <c r="A112" s="474" t="s">
        <v>32</v>
      </c>
      <c r="B112" s="798" t="s">
        <v>70</v>
      </c>
      <c r="C112" s="799" t="s">
        <v>71</v>
      </c>
      <c r="D112" s="477">
        <v>2054.2551568651202</v>
      </c>
      <c r="E112" s="650"/>
      <c r="F112" s="477">
        <v>2237.2324953251609</v>
      </c>
      <c r="G112" s="650"/>
      <c r="H112" s="477">
        <v>2046.6096805266272</v>
      </c>
      <c r="I112" s="651"/>
      <c r="J112" s="477">
        <v>2189.4546989457303</v>
      </c>
      <c r="K112" s="614"/>
      <c r="L112" s="483"/>
      <c r="M112" s="614"/>
      <c r="N112" s="483"/>
      <c r="O112" s="614"/>
      <c r="P112" s="483"/>
      <c r="Q112" s="614"/>
      <c r="R112" s="477">
        <v>2370.21</v>
      </c>
      <c r="S112" s="614"/>
      <c r="T112" s="483">
        <v>2831.43</v>
      </c>
      <c r="U112" s="614"/>
      <c r="V112" s="483">
        <v>2697.02</v>
      </c>
      <c r="W112" s="614"/>
      <c r="X112" s="483"/>
      <c r="Y112" s="650"/>
      <c r="Z112" s="477">
        <v>2243.6900544875343</v>
      </c>
      <c r="AA112" s="614"/>
      <c r="AB112" s="608">
        <v>2243.6900544875343</v>
      </c>
      <c r="AC112" s="614"/>
      <c r="AD112" s="608" t="e">
        <v>#DIV/0!</v>
      </c>
      <c r="AE112" s="614"/>
      <c r="AF112" s="608"/>
      <c r="AG112" s="651"/>
      <c r="AH112" s="535"/>
      <c r="AI112" s="536"/>
      <c r="AJ112" s="487"/>
      <c r="AK112" s="7"/>
      <c r="AN112" s="9"/>
    </row>
    <row r="113" spans="1:40" ht="13.5" thickBot="1">
      <c r="A113" s="800" t="s">
        <v>85</v>
      </c>
      <c r="B113" s="801" t="s">
        <v>42</v>
      </c>
      <c r="C113" s="802" t="s">
        <v>191</v>
      </c>
      <c r="D113" s="803">
        <v>2143.1061506320266</v>
      </c>
      <c r="E113" s="804"/>
      <c r="F113" s="803"/>
      <c r="G113" s="804"/>
      <c r="H113" s="803">
        <v>0</v>
      </c>
      <c r="I113" s="805"/>
      <c r="J113" s="803">
        <v>2244.8763148460007</v>
      </c>
      <c r="K113" s="806"/>
      <c r="L113" s="807"/>
      <c r="M113" s="806"/>
      <c r="N113" s="807"/>
      <c r="O113" s="806"/>
      <c r="P113" s="807"/>
      <c r="Q113" s="806"/>
      <c r="R113" s="803">
        <v>2930.05</v>
      </c>
      <c r="S113" s="806"/>
      <c r="T113" s="807">
        <v>2944.69</v>
      </c>
      <c r="U113" s="806"/>
      <c r="V113" s="807">
        <v>2804.9</v>
      </c>
      <c r="W113" s="806"/>
      <c r="X113" s="807"/>
      <c r="Y113" s="804"/>
      <c r="Z113" s="803">
        <v>2270.4979814548387</v>
      </c>
      <c r="AA113" s="806"/>
      <c r="AB113" s="807">
        <v>2270.4979814548387</v>
      </c>
      <c r="AC113" s="806"/>
      <c r="AD113" s="807" t="e">
        <v>#DIV/0!</v>
      </c>
      <c r="AE113" s="806"/>
      <c r="AF113" s="807"/>
      <c r="AG113" s="805"/>
      <c r="AH113" s="787"/>
      <c r="AI113" s="788"/>
      <c r="AJ113" s="789"/>
    </row>
    <row r="114" spans="1:40">
      <c r="J114" s="54"/>
      <c r="L114" s="54"/>
      <c r="N114" s="54"/>
      <c r="R114" s="431"/>
      <c r="S114" s="431"/>
      <c r="T114" s="431"/>
      <c r="U114" s="431"/>
      <c r="V114" s="431"/>
      <c r="W114" s="431"/>
      <c r="X114" s="431"/>
      <c r="Y114" s="431"/>
      <c r="Z114" s="431"/>
      <c r="AA114" s="431"/>
      <c r="AB114" s="431"/>
      <c r="AC114" s="431"/>
      <c r="AD114" s="431"/>
      <c r="AE114" s="431"/>
      <c r="AF114" s="431"/>
      <c r="AG114" s="431"/>
      <c r="AH114" s="54"/>
      <c r="AI114" s="54"/>
      <c r="AJ114" s="54"/>
      <c r="AL114" s="6"/>
      <c r="AN114" s="12"/>
    </row>
    <row r="115" spans="1:40">
      <c r="B115" s="941"/>
      <c r="C115" s="941"/>
      <c r="D115" s="941"/>
      <c r="E115" s="941"/>
      <c r="F115" s="942"/>
      <c r="G115" s="941"/>
      <c r="H115" s="942"/>
      <c r="J115" s="54"/>
      <c r="L115" s="54"/>
      <c r="N115" s="54"/>
      <c r="R115" s="431"/>
      <c r="S115" s="431"/>
      <c r="T115" s="431"/>
      <c r="U115" s="431"/>
      <c r="V115" s="431"/>
      <c r="W115" s="431"/>
      <c r="X115" s="431"/>
      <c r="Y115" s="431"/>
      <c r="Z115" s="431"/>
      <c r="AA115" s="431"/>
      <c r="AB115" s="431"/>
      <c r="AC115" s="431"/>
      <c r="AD115" s="431"/>
      <c r="AE115" s="431"/>
      <c r="AF115" s="431"/>
      <c r="AG115" s="431"/>
      <c r="AH115" s="54"/>
      <c r="AI115" s="54"/>
      <c r="AJ115" s="54"/>
      <c r="AL115" s="6"/>
      <c r="AN115" s="12"/>
    </row>
    <row r="116" spans="1:40">
      <c r="B116" s="943" t="s">
        <v>141</v>
      </c>
      <c r="C116" s="943" t="s">
        <v>138</v>
      </c>
      <c r="D116" s="943" t="s">
        <v>137</v>
      </c>
      <c r="E116" s="943" t="s">
        <v>37</v>
      </c>
      <c r="F116" s="943" t="s">
        <v>73</v>
      </c>
      <c r="G116" s="941"/>
      <c r="H116" s="942"/>
      <c r="J116" s="54"/>
      <c r="L116" s="54"/>
      <c r="N116" s="54"/>
      <c r="R116" s="431"/>
      <c r="S116" s="431"/>
      <c r="T116" s="431"/>
      <c r="U116" s="431"/>
      <c r="V116" s="431"/>
      <c r="W116" s="431"/>
      <c r="X116" s="431"/>
      <c r="Y116" s="431"/>
      <c r="Z116" s="431"/>
      <c r="AA116" s="431"/>
      <c r="AB116" s="431"/>
      <c r="AC116" s="431"/>
      <c r="AD116" s="431"/>
      <c r="AE116" s="431"/>
      <c r="AF116" s="431"/>
      <c r="AG116" s="431"/>
      <c r="AH116" s="54"/>
      <c r="AI116" s="54"/>
      <c r="AJ116" s="54"/>
      <c r="AL116" s="6"/>
      <c r="AN116" s="12"/>
    </row>
    <row r="117" spans="1:40" ht="22.5">
      <c r="B117" s="944" t="s">
        <v>160</v>
      </c>
      <c r="C117" s="945"/>
      <c r="D117" s="946">
        <v>2244.88</v>
      </c>
      <c r="E117" s="946"/>
      <c r="F117" s="946"/>
      <c r="G117" s="941"/>
      <c r="H117" s="942"/>
      <c r="J117" s="54"/>
      <c r="L117" s="54"/>
      <c r="N117" s="54"/>
      <c r="R117" s="431"/>
      <c r="S117" s="431"/>
      <c r="T117" s="431"/>
      <c r="U117" s="431"/>
      <c r="V117" s="431"/>
      <c r="W117" s="431"/>
      <c r="X117" s="431"/>
      <c r="Y117" s="431"/>
      <c r="Z117" s="431"/>
      <c r="AA117" s="431"/>
      <c r="AB117" s="431"/>
      <c r="AC117" s="431"/>
      <c r="AD117" s="431"/>
      <c r="AE117" s="431"/>
      <c r="AF117" s="431"/>
      <c r="AG117" s="431"/>
      <c r="AH117" s="54"/>
      <c r="AI117" s="54"/>
      <c r="AJ117" s="54"/>
      <c r="AL117" s="6"/>
      <c r="AN117" s="12"/>
    </row>
    <row r="118" spans="1:40" ht="22.5">
      <c r="B118" s="947" t="s">
        <v>161</v>
      </c>
      <c r="C118" s="948"/>
      <c r="D118" s="949">
        <v>589</v>
      </c>
      <c r="E118" s="949">
        <v>0</v>
      </c>
      <c r="F118" s="949">
        <v>0</v>
      </c>
      <c r="G118" s="941"/>
      <c r="H118" s="942"/>
      <c r="J118" s="54"/>
      <c r="L118" s="54"/>
      <c r="N118" s="54"/>
      <c r="R118" s="431"/>
      <c r="S118" s="431"/>
      <c r="T118" s="431"/>
      <c r="U118" s="431"/>
      <c r="V118" s="431"/>
      <c r="W118" s="431"/>
      <c r="X118" s="431"/>
      <c r="Y118" s="431"/>
      <c r="Z118" s="431"/>
      <c r="AA118" s="431"/>
      <c r="AB118" s="431"/>
      <c r="AC118" s="431"/>
      <c r="AD118" s="431"/>
      <c r="AE118" s="431"/>
      <c r="AF118" s="431"/>
      <c r="AG118" s="431"/>
      <c r="AH118" s="54"/>
      <c r="AI118" s="54"/>
      <c r="AJ118" s="54"/>
      <c r="AL118" s="6"/>
      <c r="AN118" s="12"/>
    </row>
    <row r="119" spans="1:40" ht="22.5">
      <c r="B119" s="947" t="s">
        <v>184</v>
      </c>
      <c r="C119" s="950"/>
      <c r="D119" s="951">
        <v>1322.2</v>
      </c>
      <c r="E119" s="951">
        <v>0</v>
      </c>
      <c r="F119" s="951">
        <v>0</v>
      </c>
      <c r="G119" s="941"/>
      <c r="H119" s="942"/>
      <c r="J119" s="54"/>
      <c r="L119" s="54"/>
      <c r="N119" s="54"/>
      <c r="R119" s="431"/>
      <c r="S119" s="431"/>
      <c r="T119" s="431"/>
      <c r="U119" s="431"/>
      <c r="V119" s="431"/>
      <c r="W119" s="431"/>
      <c r="X119" s="431"/>
      <c r="Y119" s="431"/>
      <c r="Z119" s="431"/>
      <c r="AA119" s="431"/>
      <c r="AB119" s="431"/>
      <c r="AC119" s="431"/>
      <c r="AD119" s="431"/>
      <c r="AE119" s="431"/>
      <c r="AF119" s="431"/>
      <c r="AG119" s="431"/>
      <c r="AH119" s="54"/>
      <c r="AI119" s="54"/>
      <c r="AJ119" s="54"/>
      <c r="AL119" s="6"/>
      <c r="AN119" s="12"/>
    </row>
    <row r="120" spans="1:40">
      <c r="B120" s="947" t="s">
        <v>183</v>
      </c>
      <c r="C120" s="950"/>
      <c r="D120" s="951">
        <v>2185.581356948428</v>
      </c>
      <c r="E120" s="951">
        <v>0</v>
      </c>
      <c r="F120" s="951">
        <v>0</v>
      </c>
      <c r="G120" s="941"/>
      <c r="H120" s="942"/>
      <c r="J120" s="54"/>
      <c r="L120" s="54"/>
      <c r="N120" s="54"/>
      <c r="R120" s="431"/>
      <c r="S120" s="431"/>
      <c r="T120" s="431"/>
      <c r="U120" s="431"/>
      <c r="V120" s="431"/>
      <c r="W120" s="431"/>
      <c r="X120" s="431"/>
      <c r="Y120" s="431"/>
      <c r="Z120" s="431"/>
      <c r="AA120" s="431"/>
      <c r="AB120" s="431"/>
      <c r="AC120" s="431"/>
      <c r="AD120" s="431"/>
      <c r="AE120" s="431"/>
      <c r="AF120" s="431"/>
      <c r="AG120" s="431"/>
      <c r="AH120" s="54"/>
      <c r="AI120" s="54"/>
      <c r="AJ120" s="54"/>
      <c r="AL120" s="6"/>
      <c r="AN120" s="12"/>
    </row>
    <row r="121" spans="1:40">
      <c r="B121" s="947" t="s">
        <v>185</v>
      </c>
      <c r="C121" s="950"/>
      <c r="D121" s="951">
        <v>863.38135694842799</v>
      </c>
      <c r="E121" s="951">
        <v>0</v>
      </c>
      <c r="F121" s="951">
        <v>0</v>
      </c>
      <c r="G121" s="941"/>
      <c r="H121" s="942"/>
      <c r="J121" s="54"/>
      <c r="L121" s="54"/>
      <c r="N121" s="54"/>
      <c r="R121" s="431"/>
      <c r="S121" s="431"/>
      <c r="T121" s="431"/>
      <c r="U121" s="431"/>
      <c r="V121" s="431"/>
      <c r="W121" s="431"/>
      <c r="X121" s="431"/>
      <c r="Y121" s="431"/>
      <c r="Z121" s="431"/>
      <c r="AA121" s="431"/>
      <c r="AB121" s="431"/>
      <c r="AC121" s="431"/>
      <c r="AD121" s="431"/>
      <c r="AE121" s="431"/>
      <c r="AF121" s="431"/>
      <c r="AG121" s="431"/>
      <c r="AH121" s="54"/>
      <c r="AI121" s="54"/>
      <c r="AJ121" s="54"/>
      <c r="AL121" s="6"/>
      <c r="AN121" s="12"/>
    </row>
    <row r="122" spans="1:40" ht="22.5">
      <c r="B122" s="947" t="s">
        <v>167</v>
      </c>
      <c r="C122" s="952"/>
      <c r="D122" s="953">
        <v>373.6</v>
      </c>
      <c r="E122" s="953">
        <v>0</v>
      </c>
      <c r="F122" s="953">
        <v>0</v>
      </c>
      <c r="G122" s="941"/>
      <c r="H122" s="942"/>
      <c r="J122" s="54"/>
      <c r="L122" s="54"/>
      <c r="N122" s="54"/>
      <c r="R122" s="431"/>
      <c r="S122" s="431"/>
      <c r="T122" s="431"/>
      <c r="U122" s="431"/>
      <c r="V122" s="431"/>
      <c r="W122" s="431"/>
      <c r="X122" s="431"/>
      <c r="Y122" s="431"/>
      <c r="Z122" s="431"/>
      <c r="AA122" s="431"/>
      <c r="AB122" s="431"/>
      <c r="AC122" s="431"/>
      <c r="AD122" s="431"/>
      <c r="AE122" s="431"/>
      <c r="AF122" s="431"/>
      <c r="AG122" s="431"/>
      <c r="AH122" s="54"/>
      <c r="AI122" s="54"/>
      <c r="AJ122" s="54"/>
      <c r="AL122" s="6"/>
      <c r="AN122" s="12"/>
    </row>
    <row r="123" spans="1:40" ht="22.5">
      <c r="B123" s="947" t="s">
        <v>181</v>
      </c>
      <c r="C123" s="954"/>
      <c r="D123" s="955">
        <v>2310.9779361574624</v>
      </c>
      <c r="E123" s="955">
        <v>0</v>
      </c>
      <c r="F123" s="955">
        <v>0</v>
      </c>
      <c r="G123" s="941"/>
      <c r="H123" s="942"/>
      <c r="J123" s="54"/>
      <c r="L123" s="54"/>
      <c r="N123" s="54"/>
      <c r="R123" s="431"/>
      <c r="S123" s="431"/>
      <c r="T123" s="431"/>
      <c r="U123" s="431"/>
      <c r="V123" s="431"/>
      <c r="W123" s="431"/>
      <c r="X123" s="431"/>
      <c r="Y123" s="431"/>
      <c r="Z123" s="431"/>
      <c r="AA123" s="431"/>
      <c r="AB123" s="431"/>
      <c r="AC123" s="431"/>
      <c r="AD123" s="431"/>
      <c r="AE123" s="431"/>
      <c r="AF123" s="431"/>
      <c r="AG123" s="431"/>
      <c r="AH123" s="54"/>
      <c r="AI123" s="54"/>
      <c r="AJ123" s="54"/>
      <c r="AL123" s="6"/>
      <c r="AN123" s="12"/>
    </row>
    <row r="124" spans="1:40">
      <c r="B124" s="947" t="s">
        <v>151</v>
      </c>
      <c r="C124" s="952">
        <v>0</v>
      </c>
      <c r="D124" s="953">
        <v>102.94438616573991</v>
      </c>
      <c r="E124" s="953">
        <v>0</v>
      </c>
      <c r="F124" s="953">
        <v>0</v>
      </c>
      <c r="G124" s="941"/>
      <c r="H124" s="942"/>
      <c r="J124" s="54"/>
      <c r="L124" s="54"/>
      <c r="N124" s="54"/>
      <c r="R124" s="431"/>
      <c r="S124" s="431"/>
      <c r="T124" s="431"/>
      <c r="U124" s="431"/>
      <c r="V124" s="431"/>
      <c r="W124" s="431"/>
      <c r="X124" s="431"/>
      <c r="Y124" s="431"/>
      <c r="Z124" s="431"/>
      <c r="AA124" s="431"/>
      <c r="AB124" s="431"/>
      <c r="AC124" s="431"/>
      <c r="AD124" s="431"/>
      <c r="AE124" s="431"/>
      <c r="AF124" s="431"/>
      <c r="AG124" s="431"/>
      <c r="AH124" s="54"/>
      <c r="AI124" s="54"/>
      <c r="AJ124" s="54"/>
      <c r="AL124" s="6"/>
      <c r="AN124" s="12"/>
    </row>
    <row r="125" spans="1:40">
      <c r="B125" s="956"/>
      <c r="C125" s="956"/>
      <c r="D125" s="956"/>
      <c r="E125" s="956"/>
      <c r="F125" s="956"/>
      <c r="G125" s="941"/>
      <c r="H125" s="942"/>
      <c r="J125" s="54"/>
      <c r="L125" s="54"/>
      <c r="N125" s="54"/>
      <c r="R125" s="431"/>
      <c r="S125" s="431"/>
      <c r="T125" s="431"/>
      <c r="U125" s="431"/>
      <c r="V125" s="431"/>
      <c r="W125" s="431"/>
      <c r="X125" s="431"/>
      <c r="Y125" s="431"/>
      <c r="Z125" s="431"/>
      <c r="AA125" s="431"/>
      <c r="AB125" s="431"/>
      <c r="AC125" s="431"/>
      <c r="AD125" s="431"/>
      <c r="AE125" s="431"/>
      <c r="AF125" s="431"/>
      <c r="AG125" s="431"/>
      <c r="AH125" s="54"/>
      <c r="AI125" s="54"/>
      <c r="AJ125" s="54"/>
      <c r="AL125" s="6"/>
      <c r="AN125" s="12"/>
    </row>
    <row r="126" spans="1:40">
      <c r="B126" s="956"/>
      <c r="C126" s="956"/>
      <c r="D126" s="957"/>
      <c r="E126" s="957"/>
      <c r="F126" s="957"/>
      <c r="G126" s="941"/>
      <c r="H126" s="942"/>
      <c r="J126" s="54"/>
      <c r="L126" s="54"/>
      <c r="N126" s="54"/>
      <c r="R126" s="431"/>
      <c r="S126" s="431"/>
      <c r="T126" s="431"/>
      <c r="U126" s="431"/>
      <c r="V126" s="431"/>
      <c r="W126" s="431"/>
      <c r="X126" s="431"/>
      <c r="Y126" s="431"/>
      <c r="Z126" s="431"/>
      <c r="AA126" s="431"/>
      <c r="AB126" s="431"/>
      <c r="AC126" s="431"/>
      <c r="AD126" s="431"/>
      <c r="AE126" s="431"/>
      <c r="AF126" s="431"/>
      <c r="AG126" s="431"/>
      <c r="AH126" s="54"/>
      <c r="AI126" s="54"/>
      <c r="AJ126" s="54"/>
      <c r="AL126" s="6"/>
      <c r="AN126" s="12"/>
    </row>
    <row r="127" spans="1:40">
      <c r="B127" s="958" t="s">
        <v>155</v>
      </c>
      <c r="C127" s="959"/>
      <c r="D127" s="957"/>
      <c r="E127" s="957"/>
      <c r="F127" s="957"/>
      <c r="G127" s="941"/>
      <c r="H127" s="942"/>
      <c r="J127" s="54"/>
      <c r="L127" s="54"/>
      <c r="N127" s="54"/>
      <c r="R127" s="431"/>
      <c r="S127" s="431"/>
      <c r="T127" s="431"/>
      <c r="U127" s="431"/>
      <c r="V127" s="431"/>
      <c r="W127" s="431"/>
      <c r="X127" s="431"/>
      <c r="Y127" s="431"/>
      <c r="Z127" s="431"/>
      <c r="AA127" s="431"/>
      <c r="AB127" s="431"/>
      <c r="AC127" s="431"/>
      <c r="AD127" s="431"/>
      <c r="AE127" s="431"/>
      <c r="AF127" s="431"/>
      <c r="AG127" s="431"/>
      <c r="AH127" s="54"/>
      <c r="AI127" s="54"/>
      <c r="AJ127" s="54"/>
      <c r="AL127" s="6"/>
      <c r="AN127" s="12"/>
    </row>
    <row r="128" spans="1:40">
      <c r="B128" s="956"/>
      <c r="C128" s="959"/>
      <c r="D128" s="957"/>
      <c r="E128" s="957"/>
      <c r="F128" s="957"/>
      <c r="G128" s="941"/>
      <c r="H128" s="942"/>
      <c r="J128" s="54"/>
      <c r="L128" s="54"/>
      <c r="N128" s="54"/>
      <c r="R128" s="431"/>
      <c r="S128" s="431"/>
      <c r="T128" s="431"/>
      <c r="U128" s="431"/>
      <c r="V128" s="431"/>
      <c r="W128" s="431"/>
      <c r="X128" s="431"/>
      <c r="Y128" s="431"/>
      <c r="Z128" s="431"/>
      <c r="AA128" s="431"/>
      <c r="AB128" s="431"/>
      <c r="AC128" s="431"/>
      <c r="AD128" s="431"/>
      <c r="AE128" s="431"/>
      <c r="AF128" s="431"/>
      <c r="AG128" s="431"/>
      <c r="AH128" s="54"/>
      <c r="AI128" s="54"/>
      <c r="AJ128" s="54"/>
      <c r="AL128" s="6"/>
      <c r="AN128" s="12"/>
    </row>
    <row r="129" spans="2:40">
      <c r="B129" s="960" t="s">
        <v>165</v>
      </c>
      <c r="C129" s="959"/>
      <c r="D129" s="956"/>
      <c r="E129" s="956"/>
      <c r="F129" s="956"/>
      <c r="G129" s="941"/>
      <c r="H129" s="942"/>
      <c r="J129" s="54"/>
      <c r="L129" s="54"/>
      <c r="N129" s="54"/>
      <c r="R129" s="431"/>
      <c r="S129" s="431"/>
      <c r="T129" s="431"/>
      <c r="U129" s="431"/>
      <c r="V129" s="431"/>
      <c r="W129" s="431"/>
      <c r="X129" s="431"/>
      <c r="Y129" s="431"/>
      <c r="Z129" s="431"/>
      <c r="AA129" s="431"/>
      <c r="AB129" s="431"/>
      <c r="AC129" s="431"/>
      <c r="AD129" s="431"/>
      <c r="AE129" s="431"/>
      <c r="AF129" s="431"/>
      <c r="AG129" s="431"/>
      <c r="AH129" s="54"/>
      <c r="AI129" s="54"/>
      <c r="AJ129" s="54"/>
      <c r="AL129" s="6"/>
      <c r="AN129" s="12"/>
    </row>
    <row r="130" spans="2:40">
      <c r="B130" s="961" t="s">
        <v>40</v>
      </c>
      <c r="C130" s="952">
        <v>2244.88</v>
      </c>
      <c r="D130" s="962" t="s">
        <v>131</v>
      </c>
      <c r="E130" s="963"/>
      <c r="F130" s="956"/>
      <c r="G130" s="941"/>
      <c r="H130" s="942"/>
      <c r="J130" s="54"/>
      <c r="L130" s="54"/>
      <c r="N130" s="54"/>
      <c r="R130" s="431"/>
      <c r="S130" s="431"/>
      <c r="T130" s="431"/>
      <c r="U130" s="431"/>
      <c r="V130" s="431"/>
      <c r="W130" s="431"/>
      <c r="X130" s="431"/>
      <c r="Y130" s="431"/>
      <c r="Z130" s="431"/>
      <c r="AA130" s="431"/>
      <c r="AB130" s="431"/>
      <c r="AC130" s="431"/>
      <c r="AD130" s="431"/>
      <c r="AE130" s="431"/>
      <c r="AF130" s="431"/>
      <c r="AG130" s="431"/>
      <c r="AH130" s="54"/>
      <c r="AI130" s="54"/>
      <c r="AJ130" s="54"/>
      <c r="AL130" s="6"/>
      <c r="AN130" s="12"/>
    </row>
    <row r="131" spans="2:40">
      <c r="B131" s="961" t="s">
        <v>170</v>
      </c>
      <c r="C131" s="952">
        <v>0</v>
      </c>
      <c r="D131" s="962" t="s">
        <v>131</v>
      </c>
      <c r="E131" s="963"/>
      <c r="F131" s="956"/>
      <c r="G131" s="941"/>
      <c r="H131" s="942"/>
      <c r="J131" s="54"/>
      <c r="L131" s="54"/>
      <c r="N131" s="54"/>
      <c r="R131" s="431"/>
      <c r="S131" s="431"/>
      <c r="T131" s="431"/>
      <c r="U131" s="431"/>
      <c r="V131" s="431"/>
      <c r="W131" s="431"/>
      <c r="X131" s="431"/>
      <c r="Y131" s="431"/>
      <c r="Z131" s="431"/>
      <c r="AA131" s="431"/>
      <c r="AB131" s="431"/>
      <c r="AC131" s="431"/>
      <c r="AD131" s="431"/>
      <c r="AE131" s="431"/>
      <c r="AF131" s="431"/>
      <c r="AG131" s="431"/>
      <c r="AH131" s="54"/>
      <c r="AI131" s="54"/>
      <c r="AJ131" s="54"/>
      <c r="AL131" s="6"/>
      <c r="AN131" s="12"/>
    </row>
    <row r="132" spans="2:40">
      <c r="B132" s="961" t="s">
        <v>135</v>
      </c>
      <c r="C132" s="952">
        <v>0</v>
      </c>
      <c r="D132" s="962" t="s">
        <v>131</v>
      </c>
      <c r="E132" s="963"/>
      <c r="F132" s="956"/>
      <c r="G132" s="941"/>
      <c r="H132" s="942"/>
      <c r="J132" s="54"/>
      <c r="L132" s="54"/>
      <c r="N132" s="54"/>
      <c r="R132" s="431"/>
      <c r="S132" s="431"/>
      <c r="T132" s="431"/>
      <c r="U132" s="431"/>
      <c r="V132" s="431"/>
      <c r="W132" s="431"/>
      <c r="X132" s="431"/>
      <c r="Y132" s="431"/>
      <c r="Z132" s="431"/>
      <c r="AA132" s="431"/>
      <c r="AB132" s="431"/>
      <c r="AC132" s="431"/>
      <c r="AD132" s="431"/>
      <c r="AE132" s="431"/>
      <c r="AF132" s="431"/>
      <c r="AG132" s="431"/>
      <c r="AH132" s="54"/>
      <c r="AI132" s="54"/>
      <c r="AJ132" s="54"/>
      <c r="AL132" s="6"/>
      <c r="AN132" s="12"/>
    </row>
    <row r="133" spans="2:40">
      <c r="B133" s="962" t="s">
        <v>149</v>
      </c>
      <c r="C133" s="952">
        <v>0</v>
      </c>
      <c r="D133" s="962" t="s">
        <v>62</v>
      </c>
      <c r="E133" s="963"/>
      <c r="F133" s="956"/>
      <c r="G133" s="941"/>
      <c r="H133" s="942"/>
      <c r="J133" s="54"/>
      <c r="L133" s="54"/>
      <c r="N133" s="54"/>
      <c r="R133" s="431"/>
      <c r="S133" s="431"/>
      <c r="T133" s="431"/>
      <c r="U133" s="431"/>
      <c r="V133" s="431"/>
      <c r="W133" s="431"/>
      <c r="X133" s="431"/>
      <c r="Y133" s="431"/>
      <c r="Z133" s="431"/>
      <c r="AA133" s="431"/>
      <c r="AB133" s="431"/>
      <c r="AC133" s="431"/>
      <c r="AD133" s="431"/>
      <c r="AE133" s="431"/>
      <c r="AF133" s="431"/>
      <c r="AG133" s="431"/>
      <c r="AH133" s="54"/>
      <c r="AI133" s="54"/>
      <c r="AJ133" s="54"/>
      <c r="AL133" s="6"/>
      <c r="AN133" s="12"/>
    </row>
    <row r="134" spans="2:40">
      <c r="B134" s="962" t="s">
        <v>148</v>
      </c>
      <c r="C134" s="952">
        <v>0</v>
      </c>
      <c r="D134" s="962" t="s">
        <v>62</v>
      </c>
      <c r="E134" s="963"/>
      <c r="F134" s="956"/>
      <c r="G134" s="941"/>
      <c r="H134" s="942"/>
      <c r="J134" s="54"/>
      <c r="L134" s="54"/>
      <c r="N134" s="54"/>
      <c r="R134" s="431"/>
      <c r="S134" s="431"/>
      <c r="T134" s="431"/>
      <c r="U134" s="431"/>
      <c r="V134" s="431"/>
      <c r="W134" s="431"/>
      <c r="X134" s="431"/>
      <c r="Y134" s="431"/>
      <c r="Z134" s="431"/>
      <c r="AA134" s="431"/>
      <c r="AB134" s="431"/>
      <c r="AC134" s="431"/>
      <c r="AD134" s="431"/>
      <c r="AE134" s="431"/>
      <c r="AF134" s="431"/>
      <c r="AG134" s="431"/>
      <c r="AH134" s="54"/>
      <c r="AI134" s="54"/>
      <c r="AJ134" s="54"/>
      <c r="AL134" s="6"/>
      <c r="AN134" s="12"/>
    </row>
    <row r="135" spans="2:40">
      <c r="B135" s="956"/>
      <c r="C135" s="956"/>
      <c r="D135" s="956"/>
      <c r="E135" s="956"/>
      <c r="F135" s="956"/>
      <c r="G135" s="941"/>
      <c r="H135" s="942"/>
      <c r="J135" s="54"/>
      <c r="L135" s="54"/>
      <c r="N135" s="54"/>
      <c r="R135" s="431"/>
      <c r="S135" s="431"/>
      <c r="T135" s="431"/>
      <c r="U135" s="431"/>
      <c r="V135" s="431"/>
      <c r="W135" s="431"/>
      <c r="X135" s="431"/>
      <c r="Y135" s="431"/>
      <c r="Z135" s="431"/>
      <c r="AA135" s="431"/>
      <c r="AB135" s="431"/>
      <c r="AC135" s="431"/>
      <c r="AD135" s="431"/>
      <c r="AE135" s="431"/>
      <c r="AF135" s="431"/>
      <c r="AG135" s="431"/>
      <c r="AH135" s="54"/>
      <c r="AI135" s="54"/>
      <c r="AJ135" s="54"/>
      <c r="AL135" s="6"/>
      <c r="AN135" s="12"/>
    </row>
    <row r="136" spans="2:40">
      <c r="B136" s="960" t="s">
        <v>166</v>
      </c>
      <c r="C136" s="959"/>
      <c r="D136" s="956"/>
      <c r="E136" s="956"/>
      <c r="F136" s="956"/>
      <c r="G136" s="941"/>
      <c r="H136" s="942"/>
      <c r="J136" s="54"/>
      <c r="L136" s="54"/>
      <c r="N136" s="54"/>
      <c r="R136" s="431"/>
      <c r="S136" s="431"/>
      <c r="T136" s="431"/>
      <c r="U136" s="431"/>
      <c r="V136" s="431"/>
      <c r="W136" s="431"/>
      <c r="X136" s="431"/>
      <c r="Y136" s="431"/>
      <c r="Z136" s="431"/>
      <c r="AA136" s="431"/>
      <c r="AB136" s="431"/>
      <c r="AC136" s="431"/>
      <c r="AD136" s="431"/>
      <c r="AE136" s="431"/>
      <c r="AF136" s="431"/>
      <c r="AG136" s="431"/>
      <c r="AH136" s="54"/>
      <c r="AI136" s="54"/>
      <c r="AJ136" s="54"/>
      <c r="AL136" s="6"/>
      <c r="AN136" s="12"/>
    </row>
    <row r="137" spans="2:40">
      <c r="B137" s="961" t="s">
        <v>40</v>
      </c>
      <c r="C137" s="952">
        <v>2310.98</v>
      </c>
      <c r="D137" s="962" t="s">
        <v>131</v>
      </c>
      <c r="E137" s="963"/>
      <c r="F137" s="956"/>
      <c r="G137" s="941"/>
      <c r="H137" s="942"/>
      <c r="J137" s="54"/>
      <c r="L137" s="54"/>
      <c r="N137" s="54"/>
      <c r="R137" s="431"/>
      <c r="S137" s="431"/>
      <c r="T137" s="431"/>
      <c r="U137" s="431"/>
      <c r="V137" s="431"/>
      <c r="W137" s="431"/>
      <c r="X137" s="431"/>
      <c r="Y137" s="431"/>
      <c r="Z137" s="431"/>
      <c r="AA137" s="431"/>
      <c r="AB137" s="431"/>
      <c r="AC137" s="431"/>
      <c r="AD137" s="431"/>
      <c r="AE137" s="431"/>
      <c r="AF137" s="431"/>
      <c r="AG137" s="431"/>
      <c r="AH137" s="54"/>
      <c r="AI137" s="54"/>
      <c r="AJ137" s="54"/>
      <c r="AL137" s="6"/>
      <c r="AN137" s="12"/>
    </row>
    <row r="138" spans="2:40">
      <c r="B138" s="961" t="s">
        <v>170</v>
      </c>
      <c r="C138" s="952">
        <v>0</v>
      </c>
      <c r="D138" s="962" t="s">
        <v>131</v>
      </c>
      <c r="E138" s="963"/>
      <c r="F138" s="956"/>
      <c r="G138" s="941"/>
      <c r="H138" s="942"/>
      <c r="J138" s="54"/>
      <c r="L138" s="54"/>
      <c r="N138" s="54"/>
      <c r="R138" s="431"/>
      <c r="S138" s="431"/>
      <c r="T138" s="431"/>
      <c r="U138" s="431"/>
      <c r="V138" s="431"/>
      <c r="W138" s="431"/>
      <c r="X138" s="431"/>
      <c r="Y138" s="431"/>
      <c r="Z138" s="431"/>
      <c r="AA138" s="431"/>
      <c r="AB138" s="431"/>
      <c r="AC138" s="431"/>
      <c r="AD138" s="431"/>
      <c r="AE138" s="431"/>
      <c r="AF138" s="431"/>
      <c r="AG138" s="431"/>
      <c r="AH138" s="54"/>
      <c r="AI138" s="54"/>
      <c r="AJ138" s="54"/>
      <c r="AL138" s="6"/>
      <c r="AN138" s="12"/>
    </row>
    <row r="139" spans="2:40">
      <c r="B139" s="961" t="s">
        <v>135</v>
      </c>
      <c r="C139" s="952">
        <v>0</v>
      </c>
      <c r="D139" s="962" t="s">
        <v>131</v>
      </c>
      <c r="E139" s="963"/>
      <c r="F139" s="956"/>
      <c r="G139" s="941"/>
      <c r="H139" s="942"/>
      <c r="J139" s="54"/>
      <c r="L139" s="54"/>
      <c r="N139" s="54"/>
      <c r="R139" s="431"/>
      <c r="S139" s="431"/>
      <c r="T139" s="431"/>
      <c r="U139" s="431"/>
      <c r="V139" s="431"/>
      <c r="W139" s="431"/>
      <c r="X139" s="431"/>
      <c r="Y139" s="431"/>
      <c r="Z139" s="431"/>
      <c r="AA139" s="431"/>
      <c r="AB139" s="431"/>
      <c r="AC139" s="431"/>
      <c r="AD139" s="431"/>
      <c r="AE139" s="431"/>
      <c r="AF139" s="431"/>
      <c r="AG139" s="431"/>
      <c r="AH139" s="54"/>
      <c r="AI139" s="54"/>
      <c r="AJ139" s="54"/>
      <c r="AL139" s="6"/>
      <c r="AN139" s="12"/>
    </row>
    <row r="140" spans="2:40">
      <c r="J140" s="54"/>
      <c r="L140" s="54"/>
      <c r="N140" s="54"/>
      <c r="R140" s="431"/>
      <c r="S140" s="431"/>
      <c r="T140" s="431"/>
      <c r="U140" s="431"/>
      <c r="V140" s="431"/>
      <c r="W140" s="431"/>
      <c r="X140" s="431"/>
      <c r="Y140" s="431"/>
      <c r="Z140" s="431"/>
      <c r="AA140" s="431"/>
      <c r="AB140" s="431"/>
      <c r="AC140" s="431"/>
      <c r="AD140" s="431"/>
      <c r="AE140" s="431"/>
      <c r="AF140" s="431"/>
      <c r="AG140" s="431"/>
      <c r="AH140" s="54"/>
      <c r="AI140" s="54"/>
      <c r="AJ140" s="54"/>
      <c r="AL140" s="6"/>
      <c r="AN140" s="12"/>
    </row>
    <row r="141" spans="2:40">
      <c r="J141" s="54"/>
      <c r="L141" s="54"/>
      <c r="N141" s="54"/>
      <c r="R141" s="431"/>
      <c r="S141" s="431"/>
      <c r="T141" s="431"/>
      <c r="U141" s="431"/>
      <c r="V141" s="431"/>
      <c r="W141" s="431"/>
      <c r="X141" s="431"/>
      <c r="Y141" s="431"/>
      <c r="Z141" s="431"/>
      <c r="AA141" s="431"/>
      <c r="AB141" s="431"/>
      <c r="AC141" s="431"/>
      <c r="AD141" s="431"/>
      <c r="AE141" s="431"/>
      <c r="AF141" s="431"/>
      <c r="AG141" s="431"/>
      <c r="AH141" s="54"/>
      <c r="AI141" s="54"/>
      <c r="AJ141" s="54"/>
      <c r="AL141" s="6"/>
      <c r="AN141" s="12"/>
    </row>
    <row r="142" spans="2:40">
      <c r="J142" s="54"/>
      <c r="L142" s="54"/>
      <c r="N142" s="54"/>
      <c r="R142" s="431"/>
      <c r="S142" s="431"/>
      <c r="T142" s="431"/>
      <c r="U142" s="431"/>
      <c r="V142" s="431"/>
      <c r="W142" s="431"/>
      <c r="X142" s="431"/>
      <c r="Y142" s="431"/>
      <c r="Z142" s="431"/>
      <c r="AA142" s="431"/>
      <c r="AB142" s="431"/>
      <c r="AC142" s="431"/>
      <c r="AD142" s="431"/>
      <c r="AE142" s="431"/>
      <c r="AF142" s="431"/>
      <c r="AG142" s="431"/>
      <c r="AH142" s="54"/>
      <c r="AI142" s="54"/>
      <c r="AJ142" s="54"/>
      <c r="AL142" s="6"/>
      <c r="AN142" s="12"/>
    </row>
    <row r="143" spans="2:40">
      <c r="J143" s="54"/>
      <c r="L143" s="54"/>
      <c r="N143" s="54"/>
      <c r="R143" s="431"/>
      <c r="S143" s="431"/>
      <c r="T143" s="431"/>
      <c r="U143" s="431"/>
      <c r="V143" s="431"/>
      <c r="W143" s="431"/>
      <c r="X143" s="431"/>
      <c r="Y143" s="431"/>
      <c r="Z143" s="431"/>
      <c r="AA143" s="431"/>
      <c r="AB143" s="431"/>
      <c r="AC143" s="431"/>
      <c r="AD143" s="431"/>
      <c r="AE143" s="431"/>
      <c r="AF143" s="431"/>
      <c r="AG143" s="431"/>
      <c r="AH143" s="54"/>
      <c r="AI143" s="54"/>
      <c r="AJ143" s="54"/>
      <c r="AL143" s="6"/>
      <c r="AN143" s="12"/>
    </row>
    <row r="144" spans="2:40">
      <c r="J144" s="54"/>
      <c r="L144" s="54"/>
      <c r="N144" s="54"/>
      <c r="R144" s="431"/>
      <c r="S144" s="431"/>
      <c r="T144" s="431"/>
      <c r="U144" s="431"/>
      <c r="V144" s="431"/>
      <c r="W144" s="431"/>
      <c r="X144" s="431"/>
      <c r="Y144" s="431"/>
      <c r="Z144" s="431"/>
      <c r="AA144" s="431"/>
      <c r="AB144" s="431"/>
      <c r="AC144" s="431"/>
      <c r="AD144" s="431"/>
      <c r="AE144" s="431"/>
      <c r="AF144" s="431"/>
      <c r="AG144" s="431"/>
      <c r="AH144" s="54"/>
      <c r="AI144" s="54"/>
      <c r="AJ144" s="54"/>
      <c r="AL144" s="6"/>
      <c r="AN144" s="12"/>
    </row>
    <row r="145" spans="10:40">
      <c r="J145" s="54"/>
      <c r="L145" s="54"/>
      <c r="N145" s="54"/>
      <c r="R145" s="431"/>
      <c r="S145" s="431"/>
      <c r="T145" s="431"/>
      <c r="U145" s="431"/>
      <c r="V145" s="431"/>
      <c r="W145" s="431"/>
      <c r="X145" s="431"/>
      <c r="Y145" s="431"/>
      <c r="Z145" s="431"/>
      <c r="AA145" s="431"/>
      <c r="AB145" s="431"/>
      <c r="AC145" s="431"/>
      <c r="AD145" s="431"/>
      <c r="AE145" s="431"/>
      <c r="AF145" s="431"/>
      <c r="AG145" s="431"/>
      <c r="AH145" s="54"/>
      <c r="AI145" s="54"/>
      <c r="AJ145" s="54"/>
      <c r="AL145" s="6"/>
      <c r="AN145" s="12"/>
    </row>
    <row r="146" spans="10:40">
      <c r="J146" s="54"/>
      <c r="L146" s="54"/>
      <c r="N146" s="54"/>
      <c r="R146" s="431"/>
      <c r="S146" s="431"/>
      <c r="T146" s="431"/>
      <c r="U146" s="431"/>
      <c r="V146" s="431"/>
      <c r="W146" s="431"/>
      <c r="X146" s="431"/>
      <c r="Y146" s="431"/>
      <c r="Z146" s="431"/>
      <c r="AA146" s="431"/>
      <c r="AB146" s="431"/>
      <c r="AC146" s="431"/>
      <c r="AD146" s="431"/>
      <c r="AE146" s="431"/>
      <c r="AF146" s="431"/>
      <c r="AG146" s="431"/>
      <c r="AH146" s="54"/>
      <c r="AI146" s="54"/>
      <c r="AJ146" s="54"/>
      <c r="AL146" s="6"/>
      <c r="AN146" s="12"/>
    </row>
    <row r="147" spans="10:40">
      <c r="J147" s="54"/>
      <c r="L147" s="54"/>
      <c r="N147" s="54"/>
      <c r="R147" s="431"/>
      <c r="S147" s="431"/>
      <c r="T147" s="431"/>
      <c r="U147" s="431"/>
      <c r="V147" s="431"/>
      <c r="W147" s="431"/>
      <c r="X147" s="431"/>
      <c r="Y147" s="431"/>
      <c r="Z147" s="431"/>
      <c r="AA147" s="431"/>
      <c r="AB147" s="431"/>
      <c r="AC147" s="431"/>
      <c r="AD147" s="431"/>
      <c r="AE147" s="431"/>
      <c r="AF147" s="431"/>
      <c r="AG147" s="431"/>
      <c r="AH147" s="54"/>
      <c r="AI147" s="54"/>
      <c r="AJ147" s="54"/>
      <c r="AL147" s="6"/>
      <c r="AN147" s="12"/>
    </row>
    <row r="148" spans="10:40">
      <c r="J148" s="54"/>
      <c r="L148" s="54"/>
      <c r="N148" s="54"/>
      <c r="R148" s="431"/>
      <c r="S148" s="431"/>
      <c r="T148" s="431"/>
      <c r="U148" s="431"/>
      <c r="V148" s="431"/>
      <c r="W148" s="431"/>
      <c r="X148" s="431"/>
      <c r="Y148" s="431"/>
      <c r="Z148" s="431"/>
      <c r="AA148" s="431"/>
      <c r="AB148" s="431"/>
      <c r="AC148" s="431"/>
      <c r="AD148" s="431"/>
      <c r="AE148" s="431"/>
      <c r="AF148" s="431"/>
      <c r="AG148" s="431"/>
      <c r="AH148" s="54"/>
      <c r="AI148" s="54"/>
      <c r="AJ148" s="54"/>
      <c r="AL148" s="6"/>
      <c r="AN148" s="12"/>
    </row>
    <row r="149" spans="10:40">
      <c r="J149" s="54"/>
      <c r="L149" s="54"/>
      <c r="N149" s="54"/>
      <c r="R149" s="431"/>
      <c r="S149" s="431"/>
      <c r="T149" s="431"/>
      <c r="U149" s="431"/>
      <c r="V149" s="431"/>
      <c r="W149" s="431"/>
      <c r="X149" s="431"/>
      <c r="Y149" s="431"/>
      <c r="Z149" s="431"/>
      <c r="AA149" s="431"/>
      <c r="AB149" s="431"/>
      <c r="AC149" s="431"/>
      <c r="AD149" s="431"/>
      <c r="AE149" s="431"/>
      <c r="AF149" s="431"/>
      <c r="AG149" s="431"/>
      <c r="AH149" s="54"/>
      <c r="AI149" s="54"/>
      <c r="AJ149" s="54"/>
      <c r="AL149" s="6"/>
      <c r="AN149" s="12"/>
    </row>
    <row r="150" spans="10:40">
      <c r="J150" s="54"/>
      <c r="L150" s="54"/>
      <c r="N150" s="54"/>
      <c r="R150" s="431"/>
      <c r="S150" s="431"/>
      <c r="T150" s="431"/>
      <c r="U150" s="431"/>
      <c r="V150" s="431"/>
      <c r="W150" s="431"/>
      <c r="X150" s="431"/>
      <c r="Y150" s="431"/>
      <c r="Z150" s="431"/>
      <c r="AA150" s="431"/>
      <c r="AB150" s="431"/>
      <c r="AC150" s="431"/>
      <c r="AD150" s="431"/>
      <c r="AE150" s="431"/>
      <c r="AF150" s="431"/>
      <c r="AG150" s="431"/>
      <c r="AH150" s="54"/>
      <c r="AI150" s="54"/>
      <c r="AJ150" s="54"/>
      <c r="AL150" s="6"/>
      <c r="AN150" s="12"/>
    </row>
    <row r="151" spans="10:40">
      <c r="J151" s="54"/>
      <c r="L151" s="54"/>
      <c r="N151" s="54"/>
      <c r="R151" s="431"/>
      <c r="S151" s="431"/>
      <c r="T151" s="431"/>
      <c r="U151" s="431"/>
      <c r="V151" s="431"/>
      <c r="W151" s="431"/>
      <c r="X151" s="431"/>
      <c r="Y151" s="431"/>
      <c r="Z151" s="431"/>
      <c r="AA151" s="431"/>
      <c r="AB151" s="431"/>
      <c r="AC151" s="431"/>
      <c r="AD151" s="431"/>
      <c r="AE151" s="431"/>
      <c r="AF151" s="431"/>
      <c r="AG151" s="431"/>
      <c r="AH151" s="54"/>
      <c r="AI151" s="54"/>
      <c r="AJ151" s="54"/>
      <c r="AL151" s="6"/>
      <c r="AN151" s="12"/>
    </row>
    <row r="152" spans="10:40">
      <c r="J152" s="54"/>
      <c r="L152" s="54"/>
      <c r="N152" s="54"/>
      <c r="R152" s="431"/>
      <c r="S152" s="431"/>
      <c r="T152" s="431"/>
      <c r="U152" s="431"/>
      <c r="V152" s="431"/>
      <c r="W152" s="431"/>
      <c r="X152" s="431"/>
      <c r="Y152" s="431"/>
      <c r="Z152" s="431"/>
      <c r="AA152" s="431"/>
      <c r="AB152" s="431"/>
      <c r="AC152" s="431"/>
      <c r="AD152" s="431"/>
      <c r="AE152" s="431"/>
      <c r="AF152" s="431"/>
      <c r="AG152" s="431"/>
      <c r="AH152" s="54"/>
      <c r="AI152" s="54"/>
      <c r="AJ152" s="54"/>
      <c r="AL152" s="6"/>
      <c r="AN152" s="12"/>
    </row>
    <row r="153" spans="10:40">
      <c r="J153" s="54"/>
      <c r="L153" s="54"/>
      <c r="N153" s="54"/>
      <c r="R153" s="431"/>
      <c r="S153" s="431"/>
      <c r="T153" s="431"/>
      <c r="U153" s="431"/>
      <c r="V153" s="431"/>
      <c r="W153" s="431"/>
      <c r="X153" s="431"/>
      <c r="Y153" s="431"/>
      <c r="Z153" s="431"/>
      <c r="AA153" s="431"/>
      <c r="AB153" s="431"/>
      <c r="AC153" s="431"/>
      <c r="AD153" s="431"/>
      <c r="AE153" s="431"/>
      <c r="AF153" s="431"/>
      <c r="AG153" s="431"/>
      <c r="AH153" s="54"/>
      <c r="AI153" s="54"/>
      <c r="AJ153" s="54"/>
      <c r="AL153" s="6"/>
      <c r="AN153" s="12"/>
    </row>
    <row r="154" spans="10:40">
      <c r="J154" s="54"/>
      <c r="L154" s="54"/>
      <c r="N154" s="54"/>
      <c r="R154" s="431"/>
      <c r="S154" s="431"/>
      <c r="T154" s="431"/>
      <c r="U154" s="431"/>
      <c r="V154" s="431"/>
      <c r="W154" s="431"/>
      <c r="X154" s="431"/>
      <c r="Y154" s="431"/>
      <c r="Z154" s="431"/>
      <c r="AA154" s="431"/>
      <c r="AB154" s="431"/>
      <c r="AC154" s="431"/>
      <c r="AD154" s="431"/>
      <c r="AE154" s="431"/>
      <c r="AF154" s="431"/>
      <c r="AG154" s="431"/>
      <c r="AH154" s="54"/>
      <c r="AI154" s="54"/>
      <c r="AJ154" s="54"/>
      <c r="AL154" s="6"/>
      <c r="AN154" s="12"/>
    </row>
    <row r="155" spans="10:40">
      <c r="J155" s="54"/>
      <c r="L155" s="54"/>
      <c r="N155" s="54"/>
      <c r="R155" s="431"/>
      <c r="S155" s="431"/>
      <c r="T155" s="431"/>
      <c r="U155" s="431"/>
      <c r="V155" s="431"/>
      <c r="W155" s="431"/>
      <c r="X155" s="431"/>
      <c r="Y155" s="431"/>
      <c r="Z155" s="431"/>
      <c r="AA155" s="431"/>
      <c r="AB155" s="431"/>
      <c r="AC155" s="431"/>
      <c r="AD155" s="431"/>
      <c r="AE155" s="431"/>
      <c r="AF155" s="431"/>
      <c r="AG155" s="431"/>
      <c r="AH155" s="54"/>
      <c r="AI155" s="54"/>
      <c r="AJ155" s="54"/>
      <c r="AL155" s="6"/>
      <c r="AN155" s="12"/>
    </row>
    <row r="156" spans="10:40">
      <c r="J156" s="54"/>
      <c r="L156" s="54"/>
      <c r="N156" s="54"/>
      <c r="R156" s="431"/>
      <c r="S156" s="431"/>
      <c r="T156" s="431"/>
      <c r="U156" s="431"/>
      <c r="V156" s="431"/>
      <c r="W156" s="431"/>
      <c r="X156" s="431"/>
      <c r="Y156" s="431"/>
      <c r="Z156" s="431"/>
      <c r="AA156" s="431"/>
      <c r="AB156" s="431"/>
      <c r="AC156" s="431"/>
      <c r="AD156" s="431"/>
      <c r="AE156" s="431"/>
      <c r="AF156" s="431"/>
      <c r="AG156" s="431"/>
      <c r="AH156" s="54"/>
      <c r="AI156" s="54"/>
      <c r="AJ156" s="54"/>
      <c r="AL156" s="6"/>
      <c r="AN156" s="12"/>
    </row>
    <row r="157" spans="10:40">
      <c r="J157" s="54"/>
      <c r="L157" s="54"/>
      <c r="N157" s="54"/>
      <c r="R157" s="431"/>
      <c r="S157" s="431"/>
      <c r="T157" s="431"/>
      <c r="U157" s="431"/>
      <c r="V157" s="431"/>
      <c r="W157" s="431"/>
      <c r="X157" s="431"/>
      <c r="Y157" s="431"/>
      <c r="Z157" s="431"/>
      <c r="AA157" s="431"/>
      <c r="AB157" s="431"/>
      <c r="AC157" s="431"/>
      <c r="AD157" s="431"/>
      <c r="AE157" s="431"/>
      <c r="AF157" s="431"/>
      <c r="AG157" s="431"/>
      <c r="AH157" s="54"/>
      <c r="AI157" s="54"/>
      <c r="AJ157" s="54"/>
      <c r="AL157" s="6"/>
      <c r="AN157" s="12"/>
    </row>
    <row r="158" spans="10:40">
      <c r="J158" s="54"/>
      <c r="L158" s="54"/>
      <c r="N158" s="54"/>
      <c r="R158" s="431"/>
      <c r="S158" s="431"/>
      <c r="T158" s="431"/>
      <c r="U158" s="431"/>
      <c r="V158" s="431"/>
      <c r="W158" s="431"/>
      <c r="X158" s="431"/>
      <c r="Y158" s="431"/>
      <c r="Z158" s="431"/>
      <c r="AA158" s="431"/>
      <c r="AB158" s="431"/>
      <c r="AC158" s="431"/>
      <c r="AD158" s="431"/>
      <c r="AE158" s="431"/>
      <c r="AF158" s="431"/>
      <c r="AG158" s="431"/>
      <c r="AH158" s="54"/>
      <c r="AI158" s="54"/>
      <c r="AJ158" s="54"/>
      <c r="AL158" s="6"/>
      <c r="AN158" s="12"/>
    </row>
    <row r="159" spans="10:40">
      <c r="J159" s="54"/>
      <c r="L159" s="54"/>
      <c r="N159" s="54"/>
      <c r="R159" s="431"/>
      <c r="S159" s="431"/>
      <c r="T159" s="431"/>
      <c r="U159" s="431"/>
      <c r="V159" s="431"/>
      <c r="W159" s="431"/>
      <c r="X159" s="431"/>
      <c r="Y159" s="431"/>
      <c r="Z159" s="431"/>
      <c r="AA159" s="431"/>
      <c r="AB159" s="431"/>
      <c r="AC159" s="431"/>
      <c r="AD159" s="431"/>
      <c r="AE159" s="431"/>
      <c r="AF159" s="431"/>
      <c r="AG159" s="431"/>
      <c r="AH159" s="54"/>
      <c r="AI159" s="54"/>
      <c r="AJ159" s="54"/>
      <c r="AL159" s="6"/>
      <c r="AN159" s="12"/>
    </row>
    <row r="160" spans="10:40">
      <c r="N160" s="55"/>
      <c r="T160" s="53"/>
      <c r="V160" s="56"/>
    </row>
    <row r="161" spans="26:26">
      <c r="Z161" s="435"/>
    </row>
  </sheetData>
  <mergeCells count="64">
    <mergeCell ref="A5:AJ5"/>
    <mergeCell ref="J6:Q6"/>
    <mergeCell ref="D6:E6"/>
    <mergeCell ref="C6:C8"/>
    <mergeCell ref="A1:AJ1"/>
    <mergeCell ref="A2:AJ2"/>
    <mergeCell ref="A3:AJ3"/>
    <mergeCell ref="A4:AJ4"/>
    <mergeCell ref="AJ7:AJ8"/>
    <mergeCell ref="AC7:AC8"/>
    <mergeCell ref="R6:AJ6"/>
    <mergeCell ref="AD7:AD8"/>
    <mergeCell ref="W7:W8"/>
    <mergeCell ref="AH7:AI7"/>
    <mergeCell ref="Z7:Z8"/>
    <mergeCell ref="B45:B47"/>
    <mergeCell ref="B48:B50"/>
    <mergeCell ref="B51:B53"/>
    <mergeCell ref="B54:B56"/>
    <mergeCell ref="F6:I6"/>
    <mergeCell ref="D7:D8"/>
    <mergeCell ref="E7:E8"/>
    <mergeCell ref="F7:F8"/>
    <mergeCell ref="G7:G8"/>
    <mergeCell ref="I7:I8"/>
    <mergeCell ref="A25:A26"/>
    <mergeCell ref="B25:B26"/>
    <mergeCell ref="A6:A8"/>
    <mergeCell ref="B6:B8"/>
    <mergeCell ref="B27:B29"/>
    <mergeCell ref="B57:B59"/>
    <mergeCell ref="B77:B79"/>
    <mergeCell ref="A84:A86"/>
    <mergeCell ref="B84:B86"/>
    <mergeCell ref="A65:A67"/>
    <mergeCell ref="B60:B61"/>
    <mergeCell ref="A62:A64"/>
    <mergeCell ref="B62:B64"/>
    <mergeCell ref="A93:A96"/>
    <mergeCell ref="A68:A70"/>
    <mergeCell ref="A71:A73"/>
    <mergeCell ref="A74:A76"/>
    <mergeCell ref="A77:A79"/>
    <mergeCell ref="AA7:AA8"/>
    <mergeCell ref="AE7:AE8"/>
    <mergeCell ref="AF7:AF8"/>
    <mergeCell ref="AG7:AG8"/>
    <mergeCell ref="AB7:AB8"/>
    <mergeCell ref="V7:V8"/>
    <mergeCell ref="H7:H8"/>
    <mergeCell ref="X7:X8"/>
    <mergeCell ref="Y7:Y8"/>
    <mergeCell ref="L7:L8"/>
    <mergeCell ref="J7:J8"/>
    <mergeCell ref="K7:K8"/>
    <mergeCell ref="M7:M8"/>
    <mergeCell ref="O7:O8"/>
    <mergeCell ref="Q7:Q8"/>
    <mergeCell ref="N7:N8"/>
    <mergeCell ref="P7:P8"/>
    <mergeCell ref="R7:R8"/>
    <mergeCell ref="S7:S8"/>
    <mergeCell ref="T7:T8"/>
    <mergeCell ref="U7:U8"/>
  </mergeCells>
  <printOptions horizontalCentered="1"/>
  <pageMargins left="0.94488188976377963" right="0.39370078740157483" top="0.62992125984251968" bottom="0" header="0" footer="0"/>
  <pageSetup paperSize="8" scale="73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Z126"/>
  <sheetViews>
    <sheetView view="pageBreakPreview" zoomScale="70" zoomScaleNormal="80" zoomScaleSheetLayoutView="70" workbookViewId="0">
      <pane xSplit="3" ySplit="9" topLeftCell="D83" activePane="bottomRight" state="frozen"/>
      <selection activeCell="AD10" sqref="AD1:AE1048576"/>
      <selection pane="topRight" activeCell="AD10" sqref="AD1:AE1048576"/>
      <selection pane="bottomLeft" activeCell="AD10" sqref="AD1:AE1048576"/>
      <selection pane="bottomRight" activeCell="AD10" sqref="AD1:AE1048576"/>
    </sheetView>
  </sheetViews>
  <sheetFormatPr defaultRowHeight="12.75"/>
  <cols>
    <col min="1" max="1" width="7" style="3" customWidth="1"/>
    <col min="2" max="2" width="39.7109375" style="1" customWidth="1"/>
    <col min="3" max="3" width="12.85546875" style="1" customWidth="1"/>
    <col min="4" max="4" width="11.5703125" style="1" customWidth="1"/>
    <col min="5" max="5" width="9.42578125" style="1" customWidth="1"/>
    <col min="6" max="6" width="11.140625" style="1" customWidth="1"/>
    <col min="7" max="7" width="8.5703125" style="1" customWidth="1"/>
    <col min="8" max="8" width="11" style="1" customWidth="1"/>
    <col min="9" max="9" width="8.5703125" style="1" customWidth="1"/>
    <col min="10" max="10" width="12.140625" style="23" customWidth="1"/>
    <col min="11" max="11" width="8.5703125" style="1" customWidth="1"/>
    <col min="12" max="12" width="9.7109375" style="4" customWidth="1"/>
    <col min="13" max="13" width="8.5703125" style="1" customWidth="1"/>
    <col min="14" max="14" width="10" style="1" hidden="1" customWidth="1"/>
    <col min="15" max="15" width="8.5703125" style="1" hidden="1" customWidth="1"/>
    <col min="16" max="16" width="9" style="4" customWidth="1"/>
    <col min="17" max="17" width="8.5703125" style="1" customWidth="1"/>
    <col min="18" max="18" width="10.85546875" style="1" customWidth="1"/>
    <col min="19" max="19" width="8.5703125" style="1" customWidth="1"/>
    <col min="20" max="20" width="9.5703125" style="1" customWidth="1"/>
    <col min="21" max="21" width="8.5703125" style="1" customWidth="1"/>
    <col min="22" max="22" width="9.28515625" style="1" hidden="1" customWidth="1"/>
    <col min="23" max="23" width="8.5703125" style="1" hidden="1" customWidth="1"/>
    <col min="24" max="24" width="9.85546875" style="1" customWidth="1"/>
    <col min="25" max="25" width="8.5703125" style="1" customWidth="1"/>
    <col min="26" max="26" width="13.7109375" style="1" customWidth="1"/>
    <col min="27" max="27" width="8.5703125" style="1" customWidth="1"/>
    <col min="28" max="28" width="11" style="1" customWidth="1"/>
    <col min="29" max="29" width="8.5703125" style="1" customWidth="1"/>
    <col min="30" max="30" width="11" style="1" hidden="1" customWidth="1"/>
    <col min="31" max="31" width="8.5703125" style="1" hidden="1" customWidth="1"/>
    <col min="32" max="32" width="11.5703125" style="1" customWidth="1"/>
    <col min="33" max="33" width="8.5703125" style="1" customWidth="1"/>
    <col min="34" max="34" width="10.5703125" style="1" customWidth="1"/>
    <col min="35" max="35" width="9.7109375" style="1" customWidth="1"/>
    <col min="36" max="36" width="9.28515625" style="1" customWidth="1"/>
    <col min="37" max="37" width="9.28515625" style="1" bestFit="1" customWidth="1"/>
    <col min="38" max="38" width="13.140625" style="1" bestFit="1" customWidth="1"/>
    <col min="39" max="39" width="10.140625" style="8" customWidth="1"/>
    <col min="40" max="41" width="9.140625" style="8"/>
    <col min="42" max="16384" width="9.140625" style="1"/>
  </cols>
  <sheetData>
    <row r="1" spans="1:52" ht="15.75">
      <c r="A1" s="899" t="s">
        <v>179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52" ht="15.75">
      <c r="A2" s="900" t="s">
        <v>36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0"/>
      <c r="Y2" s="900"/>
      <c r="Z2" s="900"/>
      <c r="AA2" s="900"/>
      <c r="AB2" s="900"/>
      <c r="AC2" s="900"/>
      <c r="AD2" s="900"/>
      <c r="AE2" s="900"/>
      <c r="AF2" s="900"/>
      <c r="AG2" s="900"/>
      <c r="AH2" s="900"/>
      <c r="AI2" s="900"/>
      <c r="AJ2" s="900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52" ht="15.75">
      <c r="A3" s="901" t="s">
        <v>72</v>
      </c>
      <c r="B3" s="901"/>
      <c r="C3" s="901"/>
      <c r="D3" s="901"/>
      <c r="E3" s="901"/>
      <c r="F3" s="901"/>
      <c r="G3" s="901"/>
      <c r="H3" s="901"/>
      <c r="I3" s="901"/>
      <c r="J3" s="901"/>
      <c r="K3" s="901"/>
      <c r="L3" s="901"/>
      <c r="M3" s="901"/>
      <c r="N3" s="901"/>
      <c r="O3" s="901"/>
      <c r="P3" s="901"/>
      <c r="Q3" s="901"/>
      <c r="R3" s="901"/>
      <c r="S3" s="901"/>
      <c r="T3" s="901"/>
      <c r="U3" s="901"/>
      <c r="V3" s="901"/>
      <c r="W3" s="901"/>
      <c r="X3" s="901"/>
      <c r="Y3" s="901"/>
      <c r="Z3" s="901"/>
      <c r="AA3" s="901"/>
      <c r="AB3" s="901"/>
      <c r="AC3" s="901"/>
      <c r="AD3" s="901"/>
      <c r="AE3" s="901"/>
      <c r="AF3" s="901"/>
      <c r="AG3" s="901"/>
      <c r="AH3" s="901"/>
      <c r="AI3" s="901"/>
      <c r="AJ3" s="90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52" ht="15.75" customHeight="1">
      <c r="A4" s="902" t="str">
        <f>'Приложение №1'!$A$4</f>
        <v>ОАО "Новороссийский морской торговый порт"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  <c r="Q4" s="902"/>
      <c r="R4" s="902"/>
      <c r="S4" s="902"/>
      <c r="T4" s="902"/>
      <c r="U4" s="902"/>
      <c r="V4" s="902"/>
      <c r="W4" s="902"/>
      <c r="X4" s="902"/>
      <c r="Y4" s="902"/>
      <c r="Z4" s="902"/>
      <c r="AA4" s="902"/>
      <c r="AB4" s="902"/>
      <c r="AC4" s="902"/>
      <c r="AD4" s="902"/>
      <c r="AE4" s="902"/>
      <c r="AF4" s="902"/>
      <c r="AG4" s="902"/>
      <c r="AH4" s="902"/>
      <c r="AI4" s="902"/>
      <c r="AJ4" s="902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38"/>
      <c r="AW4" s="38"/>
      <c r="AX4" s="38"/>
      <c r="AY4" s="38"/>
      <c r="AZ4" s="38"/>
    </row>
    <row r="5" spans="1:52" ht="12.75" customHeight="1">
      <c r="A5" s="901" t="e">
        <f>'Приложение №1'!#REF!</f>
        <v>#REF!</v>
      </c>
      <c r="B5" s="901"/>
      <c r="C5" s="901"/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1"/>
      <c r="O5" s="901"/>
      <c r="P5" s="901"/>
      <c r="Q5" s="901"/>
      <c r="R5" s="901"/>
      <c r="S5" s="901"/>
      <c r="T5" s="901"/>
      <c r="U5" s="901"/>
      <c r="V5" s="901"/>
      <c r="W5" s="901"/>
      <c r="X5" s="901"/>
      <c r="Y5" s="901"/>
      <c r="Z5" s="901"/>
      <c r="AA5" s="901"/>
      <c r="AB5" s="901"/>
      <c r="AC5" s="901"/>
      <c r="AD5" s="901"/>
      <c r="AE5" s="901"/>
      <c r="AF5" s="901"/>
      <c r="AG5" s="901"/>
      <c r="AH5" s="901"/>
      <c r="AI5" s="901"/>
      <c r="AJ5" s="90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52" ht="12.75" customHeight="1" thickBot="1">
      <c r="A6" s="876"/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Q6" s="876"/>
      <c r="R6" s="876"/>
      <c r="S6" s="876"/>
      <c r="T6" s="876"/>
      <c r="U6" s="876"/>
      <c r="V6" s="876"/>
      <c r="W6" s="876"/>
      <c r="X6" s="876"/>
      <c r="Y6" s="876"/>
      <c r="Z6" s="876"/>
      <c r="AA6" s="876"/>
      <c r="AB6" s="876"/>
      <c r="AC6" s="876"/>
      <c r="AD6" s="876"/>
      <c r="AE6" s="876"/>
      <c r="AF6" s="876"/>
      <c r="AG6" s="876"/>
      <c r="AH6" s="876"/>
      <c r="AI6" s="876"/>
      <c r="AJ6" s="876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52" ht="25.5" customHeight="1" thickBot="1">
      <c r="A7" s="879" t="s">
        <v>92</v>
      </c>
      <c r="B7" s="882" t="s">
        <v>0</v>
      </c>
      <c r="C7" s="882" t="s">
        <v>1</v>
      </c>
      <c r="D7" s="894" t="s">
        <v>153</v>
      </c>
      <c r="E7" s="895"/>
      <c r="F7" s="896" t="s">
        <v>140</v>
      </c>
      <c r="G7" s="897"/>
      <c r="H7" s="897"/>
      <c r="I7" s="898"/>
      <c r="J7" s="891" t="str">
        <f>'Приложение №1'!$J$6</f>
        <v xml:space="preserve">Утв. Приказ РЭК от 19.12.2011 № 55/2011-Т </v>
      </c>
      <c r="K7" s="892"/>
      <c r="L7" s="892"/>
      <c r="M7" s="892"/>
      <c r="N7" s="892"/>
      <c r="O7" s="892"/>
      <c r="P7" s="892"/>
      <c r="Q7" s="893"/>
      <c r="R7" s="934" t="str">
        <f>'Приложение №1'!$R$6</f>
        <v>Регулируемый период 2013 год по данным:</v>
      </c>
      <c r="S7" s="935"/>
      <c r="T7" s="935"/>
      <c r="U7" s="935"/>
      <c r="V7" s="935"/>
      <c r="W7" s="935"/>
      <c r="X7" s="935"/>
      <c r="Y7" s="935"/>
      <c r="Z7" s="935"/>
      <c r="AA7" s="935"/>
      <c r="AB7" s="935"/>
      <c r="AC7" s="935"/>
      <c r="AD7" s="935"/>
      <c r="AE7" s="935"/>
      <c r="AF7" s="935"/>
      <c r="AG7" s="935"/>
      <c r="AH7" s="935"/>
      <c r="AI7" s="935"/>
      <c r="AJ7" s="935"/>
    </row>
    <row r="8" spans="1:52" ht="25.5" customHeight="1" thickBot="1">
      <c r="A8" s="880"/>
      <c r="B8" s="883"/>
      <c r="C8" s="883"/>
      <c r="D8" s="910" t="s">
        <v>99</v>
      </c>
      <c r="E8" s="877" t="s">
        <v>2</v>
      </c>
      <c r="F8" s="910" t="str">
        <f>'Приложение №1'!F7</f>
        <v xml:space="preserve">Предприят. </v>
      </c>
      <c r="G8" s="914" t="s">
        <v>2</v>
      </c>
      <c r="H8" s="910" t="str">
        <f>'Приложение №1'!H7</f>
        <v>РЭК</v>
      </c>
      <c r="I8" s="877" t="s">
        <v>2</v>
      </c>
      <c r="J8" s="889" t="s">
        <v>154</v>
      </c>
      <c r="K8" s="885" t="s">
        <v>2</v>
      </c>
      <c r="L8" s="887" t="s">
        <v>40</v>
      </c>
      <c r="M8" s="885" t="s">
        <v>2</v>
      </c>
      <c r="N8" s="887" t="s">
        <v>98</v>
      </c>
      <c r="O8" s="885" t="s">
        <v>2</v>
      </c>
      <c r="P8" s="887" t="s">
        <v>132</v>
      </c>
      <c r="Q8" s="877" t="s">
        <v>2</v>
      </c>
      <c r="R8" s="910" t="s">
        <v>176</v>
      </c>
      <c r="S8" s="885" t="s">
        <v>2</v>
      </c>
      <c r="T8" s="912" t="s">
        <v>40</v>
      </c>
      <c r="U8" s="885" t="s">
        <v>2</v>
      </c>
      <c r="V8" s="912" t="s">
        <v>98</v>
      </c>
      <c r="W8" s="885" t="s">
        <v>2</v>
      </c>
      <c r="X8" s="912" t="s">
        <v>135</v>
      </c>
      <c r="Y8" s="877" t="s">
        <v>2</v>
      </c>
      <c r="Z8" s="889" t="s">
        <v>178</v>
      </c>
      <c r="AA8" s="885" t="s">
        <v>2</v>
      </c>
      <c r="AB8" s="887" t="s">
        <v>40</v>
      </c>
      <c r="AC8" s="885" t="s">
        <v>2</v>
      </c>
      <c r="AD8" s="887" t="s">
        <v>98</v>
      </c>
      <c r="AE8" s="885" t="s">
        <v>2</v>
      </c>
      <c r="AF8" s="887" t="s">
        <v>135</v>
      </c>
      <c r="AG8" s="877" t="s">
        <v>2</v>
      </c>
      <c r="AH8" s="908" t="s">
        <v>90</v>
      </c>
      <c r="AI8" s="909"/>
      <c r="AJ8" s="916" t="s">
        <v>150</v>
      </c>
    </row>
    <row r="9" spans="1:52" ht="38.25" customHeight="1" thickBot="1">
      <c r="A9" s="881"/>
      <c r="B9" s="884"/>
      <c r="C9" s="884"/>
      <c r="D9" s="911"/>
      <c r="E9" s="878"/>
      <c r="F9" s="911">
        <f>'Приложение №1'!F8</f>
        <v>0</v>
      </c>
      <c r="G9" s="915"/>
      <c r="H9" s="911">
        <f>'Приложение №1'!H8</f>
        <v>0</v>
      </c>
      <c r="I9" s="878"/>
      <c r="J9" s="890"/>
      <c r="K9" s="886"/>
      <c r="L9" s="888"/>
      <c r="M9" s="886"/>
      <c r="N9" s="888"/>
      <c r="O9" s="886"/>
      <c r="P9" s="888"/>
      <c r="Q9" s="878"/>
      <c r="R9" s="911"/>
      <c r="S9" s="886"/>
      <c r="T9" s="913"/>
      <c r="U9" s="886"/>
      <c r="V9" s="913"/>
      <c r="W9" s="886"/>
      <c r="X9" s="913"/>
      <c r="Y9" s="878"/>
      <c r="Z9" s="890"/>
      <c r="AA9" s="886"/>
      <c r="AB9" s="888"/>
      <c r="AC9" s="886"/>
      <c r="AD9" s="888"/>
      <c r="AE9" s="886"/>
      <c r="AF9" s="888"/>
      <c r="AG9" s="878"/>
      <c r="AH9" s="372" t="s">
        <v>16</v>
      </c>
      <c r="AI9" s="373" t="s">
        <v>91</v>
      </c>
      <c r="AJ9" s="917"/>
      <c r="AK9" s="44"/>
      <c r="AL9" s="36"/>
    </row>
    <row r="10" spans="1:52" s="151" customFormat="1" ht="12.75" customHeight="1" thickBot="1">
      <c r="A10" s="236" t="s">
        <v>87</v>
      </c>
      <c r="B10" s="237" t="s">
        <v>88</v>
      </c>
      <c r="C10" s="237" t="s">
        <v>89</v>
      </c>
      <c r="D10" s="243"/>
      <c r="E10" s="324"/>
      <c r="F10" s="242">
        <f>'Приложение №1'!F9</f>
        <v>1</v>
      </c>
      <c r="G10" s="341"/>
      <c r="H10" s="242">
        <f>'Приложение №1'!H9</f>
        <v>2</v>
      </c>
      <c r="I10" s="244"/>
      <c r="J10" s="240">
        <v>3</v>
      </c>
      <c r="K10" s="238"/>
      <c r="L10" s="241">
        <v>4</v>
      </c>
      <c r="M10" s="238"/>
      <c r="N10" s="241">
        <v>5</v>
      </c>
      <c r="O10" s="238"/>
      <c r="P10" s="241">
        <v>6</v>
      </c>
      <c r="Q10" s="238"/>
      <c r="R10" s="240">
        <v>7</v>
      </c>
      <c r="S10" s="238"/>
      <c r="T10" s="241">
        <v>8</v>
      </c>
      <c r="U10" s="238"/>
      <c r="V10" s="241">
        <v>9</v>
      </c>
      <c r="W10" s="238"/>
      <c r="X10" s="241">
        <v>10</v>
      </c>
      <c r="Y10" s="238"/>
      <c r="Z10" s="240">
        <v>7</v>
      </c>
      <c r="AA10" s="238"/>
      <c r="AB10" s="241">
        <v>8</v>
      </c>
      <c r="AC10" s="238"/>
      <c r="AD10" s="241">
        <v>9</v>
      </c>
      <c r="AE10" s="238"/>
      <c r="AF10" s="241">
        <v>10</v>
      </c>
      <c r="AG10" s="239"/>
      <c r="AH10" s="374">
        <v>15</v>
      </c>
      <c r="AI10" s="375">
        <v>16</v>
      </c>
      <c r="AJ10" s="307">
        <v>17</v>
      </c>
      <c r="AK10" s="149"/>
      <c r="AL10" s="150"/>
      <c r="AM10" s="26"/>
      <c r="AN10" s="26"/>
      <c r="AO10" s="26"/>
    </row>
    <row r="11" spans="1:52" ht="13.5" customHeight="1">
      <c r="A11" s="122" t="s">
        <v>3</v>
      </c>
      <c r="B11" s="234" t="s">
        <v>35</v>
      </c>
      <c r="C11" s="235" t="s">
        <v>4</v>
      </c>
      <c r="D11" s="227">
        <f>'Приложение №1'!D10</f>
        <v>14615.300000000001</v>
      </c>
      <c r="E11" s="232"/>
      <c r="F11" s="196">
        <f>'Приложение №1'!F10</f>
        <v>13331.3</v>
      </c>
      <c r="G11" s="342"/>
      <c r="H11" s="207">
        <f>'Приложение №1'!H10</f>
        <v>13899.7</v>
      </c>
      <c r="I11" s="233"/>
      <c r="J11" s="227">
        <f>'Приложение №1'!J10</f>
        <v>14615.300000000001</v>
      </c>
      <c r="K11" s="232"/>
      <c r="L11" s="163">
        <f>'Приложение №1'!L10</f>
        <v>0</v>
      </c>
      <c r="M11" s="232"/>
      <c r="N11" s="163">
        <f>'Приложение №1'!N10</f>
        <v>0</v>
      </c>
      <c r="O11" s="232"/>
      <c r="P11" s="163">
        <f>'Приложение №1'!P10</f>
        <v>0</v>
      </c>
      <c r="Q11" s="232"/>
      <c r="R11" s="227">
        <f>'Приложение №1'!R10</f>
        <v>12001.3</v>
      </c>
      <c r="S11" s="232"/>
      <c r="T11" s="163">
        <f>'Приложение №1'!T10</f>
        <v>7920.9</v>
      </c>
      <c r="U11" s="232"/>
      <c r="V11" s="163">
        <f>'Приложение №1'!V10</f>
        <v>3935.3</v>
      </c>
      <c r="W11" s="232"/>
      <c r="X11" s="163">
        <f>'Приложение №1'!X10</f>
        <v>145</v>
      </c>
      <c r="Y11" s="232"/>
      <c r="Z11" s="227" t="e">
        <f>AB11+AD11+AF11</f>
        <v>#REF!</v>
      </c>
      <c r="AA11" s="232"/>
      <c r="AB11" s="163" t="e">
        <f>#REF!</f>
        <v>#REF!</v>
      </c>
      <c r="AC11" s="232"/>
      <c r="AD11" s="163" t="e">
        <f>#REF!</f>
        <v>#REF!</v>
      </c>
      <c r="AE11" s="232"/>
      <c r="AF11" s="163" t="e">
        <f>#REF!</f>
        <v>#REF!</v>
      </c>
      <c r="AG11" s="233"/>
      <c r="AH11" s="376"/>
      <c r="AI11" s="377"/>
      <c r="AJ11" s="306" t="e">
        <f t="shared" ref="AJ11:AJ22" si="0">Z11/J11*100</f>
        <v>#REF!</v>
      </c>
      <c r="AK11" s="7"/>
      <c r="AM11" s="9"/>
      <c r="AN11" s="9"/>
      <c r="AO11" s="10"/>
    </row>
    <row r="12" spans="1:52" ht="12.75" customHeight="1">
      <c r="A12" s="120" t="s">
        <v>5</v>
      </c>
      <c r="B12" s="97" t="s">
        <v>26</v>
      </c>
      <c r="C12" s="84" t="s">
        <v>4</v>
      </c>
      <c r="D12" s="185">
        <f>'Приложение №1'!D12</f>
        <v>323</v>
      </c>
      <c r="E12" s="148">
        <f>IF(ISERR(D12/D11*100),0,D12/D11*100)</f>
        <v>2.2100127948109174</v>
      </c>
      <c r="F12" s="202">
        <f>'Приложение №1'!F12</f>
        <v>306.2</v>
      </c>
      <c r="G12" s="343">
        <f>IF(ISERR(F12/F11*100),0,F12/F11*100)</f>
        <v>2.2968502696661242</v>
      </c>
      <c r="H12" s="202">
        <f>'Приложение №1'!H12</f>
        <v>292.10000000000002</v>
      </c>
      <c r="I12" s="187">
        <f>IF(ISERR(H12/H11*100),0,H12/H11*100)</f>
        <v>2.1014842046950655</v>
      </c>
      <c r="J12" s="185">
        <f>'Приложение №1'!J12</f>
        <v>323</v>
      </c>
      <c r="K12" s="148">
        <f>IF(ISERR(J12/J11*100),0,J12/J11*100)</f>
        <v>2.2100127948109174</v>
      </c>
      <c r="L12" s="166">
        <f>'Приложение №1'!L12</f>
        <v>0</v>
      </c>
      <c r="M12" s="148">
        <f>IF(ISERR(L12/L11*100),0,L12/L11*100)</f>
        <v>0</v>
      </c>
      <c r="N12" s="166">
        <f>'Приложение №1'!N12</f>
        <v>0</v>
      </c>
      <c r="O12" s="148">
        <f>IF(ISERR(N12/N11*100),0,N12/N11*100)</f>
        <v>0</v>
      </c>
      <c r="P12" s="166">
        <f>'Приложение №1'!P12</f>
        <v>0</v>
      </c>
      <c r="Q12" s="148">
        <f>IF(ISERR(P12/P11*100),0,P12/P11*100)</f>
        <v>0</v>
      </c>
      <c r="R12" s="185">
        <f>'Приложение №1'!R12</f>
        <v>261.10000000000002</v>
      </c>
      <c r="S12" s="148">
        <f>IF(ISERR(R12/R11*100),0,R12/R11*100)</f>
        <v>2.1755976435886115</v>
      </c>
      <c r="T12" s="166">
        <f>'Приложение №1'!T12</f>
        <v>174</v>
      </c>
      <c r="U12" s="148">
        <f>IF(ISERR(T12/T11*100),0,T12/T11*100)</f>
        <v>2.1967200696890505</v>
      </c>
      <c r="V12" s="166">
        <f>'Приложение №1'!V12</f>
        <v>86.5</v>
      </c>
      <c r="W12" s="148">
        <f>IF(ISERR(V12/V11*100),0,V12/V11*100)</f>
        <v>2.1980535156150736</v>
      </c>
      <c r="X12" s="166">
        <f>'Приложение №1'!X12</f>
        <v>0.6</v>
      </c>
      <c r="Y12" s="148">
        <f>IF(ISERR(X12/X11*100),0,X12/X11*100)</f>
        <v>0.41379310344827586</v>
      </c>
      <c r="Z12" s="185" t="e">
        <f t="shared" ref="Z12:Z22" si="1">AB12+AD12+AF12</f>
        <v>#REF!</v>
      </c>
      <c r="AA12" s="148">
        <f>IF(ISERR(Z12/Z11*100),0,Z12/Z11*100)</f>
        <v>0</v>
      </c>
      <c r="AB12" s="166" t="e">
        <f>#REF!</f>
        <v>#REF!</v>
      </c>
      <c r="AC12" s="148">
        <f>IF(ISERR(AB12/AB11*100),0,AB12/AB11*100)</f>
        <v>0</v>
      </c>
      <c r="AD12" s="166" t="e">
        <f>#REF!</f>
        <v>#REF!</v>
      </c>
      <c r="AE12" s="148">
        <f>IF(ISERR(AD12/AD11*100),0,AD12/AD11*100)</f>
        <v>0</v>
      </c>
      <c r="AF12" s="166" t="e">
        <f>#REF!</f>
        <v>#REF!</v>
      </c>
      <c r="AG12" s="187">
        <f>IF(ISERR(AF12/AF11*100),0,AF12/AF11*100)</f>
        <v>0</v>
      </c>
      <c r="AH12" s="378"/>
      <c r="AI12" s="379"/>
      <c r="AJ12" s="278" t="e">
        <f t="shared" si="0"/>
        <v>#REF!</v>
      </c>
      <c r="AK12" s="47"/>
      <c r="AM12" s="11"/>
      <c r="AN12" s="9"/>
      <c r="AO12" s="10"/>
    </row>
    <row r="13" spans="1:52" ht="12.75" customHeight="1">
      <c r="A13" s="120" t="s">
        <v>80</v>
      </c>
      <c r="B13" s="97" t="s">
        <v>49</v>
      </c>
      <c r="C13" s="84" t="s">
        <v>4</v>
      </c>
      <c r="D13" s="185">
        <f>'Приложение №1'!D13</f>
        <v>10565.4</v>
      </c>
      <c r="E13" s="148"/>
      <c r="F13" s="185">
        <f>'Приложение №1'!F13</f>
        <v>5678.3</v>
      </c>
      <c r="G13" s="343"/>
      <c r="H13" s="185">
        <f>'Приложение №1'!H13</f>
        <v>5678.3</v>
      </c>
      <c r="I13" s="187"/>
      <c r="J13" s="185">
        <f>'Приложение №1'!J13</f>
        <v>10565.4</v>
      </c>
      <c r="K13" s="148"/>
      <c r="L13" s="154">
        <f>'Приложение №1'!L13</f>
        <v>0</v>
      </c>
      <c r="M13" s="148"/>
      <c r="N13" s="154">
        <f>'Приложение №1'!N13</f>
        <v>0</v>
      </c>
      <c r="O13" s="148"/>
      <c r="P13" s="154">
        <f>'Приложение №1'!P13</f>
        <v>0</v>
      </c>
      <c r="Q13" s="148"/>
      <c r="R13" s="185">
        <f>'Приложение №1'!R13</f>
        <v>5678.3</v>
      </c>
      <c r="S13" s="148"/>
      <c r="T13" s="154">
        <f>'Приложение №1'!T13</f>
        <v>816.8</v>
      </c>
      <c r="U13" s="148"/>
      <c r="V13" s="154">
        <f>'Приложение №1'!V13</f>
        <v>0</v>
      </c>
      <c r="W13" s="148"/>
      <c r="X13" s="154">
        <f>'Приложение №1'!X13</f>
        <v>4861.5</v>
      </c>
      <c r="Y13" s="148"/>
      <c r="Z13" s="185" t="e">
        <f t="shared" si="1"/>
        <v>#REF!</v>
      </c>
      <c r="AA13" s="148"/>
      <c r="AB13" s="154" t="e">
        <f>#REF!</f>
        <v>#REF!</v>
      </c>
      <c r="AC13" s="148"/>
      <c r="AD13" s="154" t="e">
        <f>#REF!</f>
        <v>#REF!</v>
      </c>
      <c r="AE13" s="148"/>
      <c r="AF13" s="154" t="e">
        <f>#REF!</f>
        <v>#REF!</v>
      </c>
      <c r="AG13" s="187"/>
      <c r="AH13" s="378"/>
      <c r="AI13" s="379"/>
      <c r="AJ13" s="278" t="e">
        <f t="shared" si="0"/>
        <v>#REF!</v>
      </c>
      <c r="AK13" s="7"/>
      <c r="AM13" s="11"/>
      <c r="AN13" s="9"/>
      <c r="AO13" s="10"/>
    </row>
    <row r="14" spans="1:52" ht="13.5" customHeight="1">
      <c r="A14" s="120" t="s">
        <v>14</v>
      </c>
      <c r="B14" s="97" t="s">
        <v>24</v>
      </c>
      <c r="C14" s="84" t="s">
        <v>4</v>
      </c>
      <c r="D14" s="185">
        <f>'Приложение №1'!D14</f>
        <v>24857.7</v>
      </c>
      <c r="E14" s="147"/>
      <c r="F14" s="185">
        <f>'Приложение №1'!F14</f>
        <v>18703.399999999998</v>
      </c>
      <c r="G14" s="344"/>
      <c r="H14" s="185">
        <f>'Приложение №1'!H14</f>
        <v>19285.900000000001</v>
      </c>
      <c r="I14" s="186"/>
      <c r="J14" s="185">
        <f>'Приложение №1'!J14</f>
        <v>24857.7</v>
      </c>
      <c r="K14" s="147"/>
      <c r="L14" s="154">
        <f>'Приложение №1'!L14</f>
        <v>0</v>
      </c>
      <c r="M14" s="147"/>
      <c r="N14" s="154">
        <f>'Приложение №1'!N14</f>
        <v>0</v>
      </c>
      <c r="O14" s="147"/>
      <c r="P14" s="154">
        <f>'Приложение №1'!P14</f>
        <v>0</v>
      </c>
      <c r="Q14" s="147"/>
      <c r="R14" s="185">
        <f>'Приложение №1'!R14</f>
        <v>17418.5</v>
      </c>
      <c r="S14" s="147"/>
      <c r="T14" s="154">
        <f>'Приложение №1'!T14</f>
        <v>8563.7000000000007</v>
      </c>
      <c r="U14" s="147"/>
      <c r="V14" s="154">
        <f>'Приложение №1'!V14</f>
        <v>3848.8</v>
      </c>
      <c r="W14" s="147"/>
      <c r="X14" s="154">
        <f>'Приложение №1'!X14</f>
        <v>5006</v>
      </c>
      <c r="Y14" s="147"/>
      <c r="Z14" s="185" t="e">
        <f t="shared" si="1"/>
        <v>#REF!</v>
      </c>
      <c r="AA14" s="147"/>
      <c r="AB14" s="154" t="e">
        <f>#REF!</f>
        <v>#REF!</v>
      </c>
      <c r="AC14" s="147"/>
      <c r="AD14" s="154" t="e">
        <f>#REF!</f>
        <v>#REF!</v>
      </c>
      <c r="AE14" s="147"/>
      <c r="AF14" s="154" t="e">
        <f>#REF!</f>
        <v>#REF!</v>
      </c>
      <c r="AG14" s="186"/>
      <c r="AH14" s="378"/>
      <c r="AI14" s="379"/>
      <c r="AJ14" s="278" t="e">
        <f t="shared" si="0"/>
        <v>#REF!</v>
      </c>
      <c r="AK14" s="7"/>
      <c r="AM14" s="11"/>
      <c r="AN14" s="9"/>
      <c r="AO14" s="10"/>
    </row>
    <row r="15" spans="1:52" ht="12.75" customHeight="1">
      <c r="A15" s="120" t="s">
        <v>17</v>
      </c>
      <c r="B15" s="97" t="s">
        <v>25</v>
      </c>
      <c r="C15" s="84" t="s">
        <v>4</v>
      </c>
      <c r="D15" s="185">
        <f>'Приложение №1'!D15</f>
        <v>1796.6</v>
      </c>
      <c r="E15" s="148">
        <f>IF(ISERR(D15/D14*100),0,D15/D14*100)</f>
        <v>7.2275391528580677</v>
      </c>
      <c r="F15" s="202">
        <f>'Приложение №1'!F15</f>
        <v>1113</v>
      </c>
      <c r="G15" s="343">
        <f>IF(ISERR(F15/F14*100),0,F15/F14*100)</f>
        <v>5.9507896959911033</v>
      </c>
      <c r="H15" s="202">
        <f>'Приложение №1'!H15</f>
        <v>1113</v>
      </c>
      <c r="I15" s="187">
        <f>IF(ISERR(H15/H14*100),0,H15/H14*100)</f>
        <v>5.7710555379837079</v>
      </c>
      <c r="J15" s="185">
        <f>'Приложение №1'!J15</f>
        <v>1796.6</v>
      </c>
      <c r="K15" s="148">
        <f>IF(ISERR(J15/J14*100),0,J15/J14*100)</f>
        <v>7.2275391528580677</v>
      </c>
      <c r="L15" s="166">
        <f>'Приложение №1'!L15</f>
        <v>0</v>
      </c>
      <c r="M15" s="148">
        <f>IF(ISERR(L15/L14*100),0,L15/L14*100)</f>
        <v>0</v>
      </c>
      <c r="N15" s="166">
        <f>'Приложение №1'!N15</f>
        <v>0</v>
      </c>
      <c r="O15" s="148">
        <f>IF(ISERR(N15/N14*100),0,N15/N14*100)</f>
        <v>0</v>
      </c>
      <c r="P15" s="166">
        <f>'Приложение №1'!P15</f>
        <v>0</v>
      </c>
      <c r="Q15" s="148">
        <f>IF(ISERR(P15/P14*100),0,P15/P14*100)</f>
        <v>0</v>
      </c>
      <c r="R15" s="185">
        <f>'Приложение №1'!R15</f>
        <v>1796.6</v>
      </c>
      <c r="S15" s="148">
        <f>IF(ISERR(R15/R14*100),0,R15/R14*100)</f>
        <v>10.314320980566638</v>
      </c>
      <c r="T15" s="166">
        <f>'Приложение №1'!T15</f>
        <v>1073.5999999999999</v>
      </c>
      <c r="U15" s="148">
        <f>IF(ISERR(T15/T14*100),0,T15/T14*100)</f>
        <v>12.536637201209755</v>
      </c>
      <c r="V15" s="166">
        <f>'Приложение №1'!V15</f>
        <v>720</v>
      </c>
      <c r="W15" s="148">
        <f>IF(ISERR(V15/V14*100),0,V15/V14*100)</f>
        <v>18.707129494907505</v>
      </c>
      <c r="X15" s="166">
        <f>'Приложение №1'!X15</f>
        <v>3</v>
      </c>
      <c r="Y15" s="148">
        <f>IF(ISERR(X15/X14*100),0,X15/X14*100)</f>
        <v>5.9928086296444263E-2</v>
      </c>
      <c r="Z15" s="185" t="e">
        <f t="shared" si="1"/>
        <v>#REF!</v>
      </c>
      <c r="AA15" s="148">
        <f>IF(ISERR(Z15/Z14*100),0,Z15/Z14*100)</f>
        <v>0</v>
      </c>
      <c r="AB15" s="166" t="e">
        <f>#REF!</f>
        <v>#REF!</v>
      </c>
      <c r="AC15" s="148">
        <f>IF(ISERR(AB15/AB14*100),0,AB15/AB14*100)</f>
        <v>0</v>
      </c>
      <c r="AD15" s="154" t="e">
        <f>#REF!</f>
        <v>#REF!</v>
      </c>
      <c r="AE15" s="148">
        <f>IF(ISERR(AD15/AD14*100),0,AD15/AD14*100)</f>
        <v>0</v>
      </c>
      <c r="AF15" s="154" t="e">
        <f>#REF!</f>
        <v>#REF!</v>
      </c>
      <c r="AG15" s="187">
        <f>IF(ISERR(AF15/AF14*100),0,AF15/AF14*100)</f>
        <v>0</v>
      </c>
      <c r="AH15" s="378"/>
      <c r="AI15" s="379"/>
      <c r="AJ15" s="278" t="e">
        <f t="shared" si="0"/>
        <v>#REF!</v>
      </c>
      <c r="AK15" s="7"/>
      <c r="AM15" s="11"/>
      <c r="AN15" s="9"/>
      <c r="AO15" s="10"/>
    </row>
    <row r="16" spans="1:52" ht="12.75" customHeight="1">
      <c r="A16" s="120" t="s">
        <v>18</v>
      </c>
      <c r="B16" s="96" t="s">
        <v>6</v>
      </c>
      <c r="C16" s="84" t="s">
        <v>4</v>
      </c>
      <c r="D16" s="185">
        <f>'Приложение №1'!D16</f>
        <v>23061.100000000002</v>
      </c>
      <c r="E16" s="156"/>
      <c r="F16" s="185">
        <f>'Приложение №1'!F16</f>
        <v>17590.399999999998</v>
      </c>
      <c r="G16" s="345"/>
      <c r="H16" s="185">
        <f>'Приложение №1'!H16</f>
        <v>18172.900000000001</v>
      </c>
      <c r="I16" s="188"/>
      <c r="J16" s="185">
        <f>'Приложение №1'!J16</f>
        <v>23061.1</v>
      </c>
      <c r="K16" s="156"/>
      <c r="L16" s="154">
        <f>'Приложение №1'!L16</f>
        <v>0</v>
      </c>
      <c r="M16" s="156"/>
      <c r="N16" s="154">
        <f>'Приложение №1'!N16</f>
        <v>0</v>
      </c>
      <c r="O16" s="156"/>
      <c r="P16" s="154">
        <f>'Приложение №1'!P16</f>
        <v>0</v>
      </c>
      <c r="Q16" s="156"/>
      <c r="R16" s="185">
        <f>'Приложение №1'!R16</f>
        <v>15621.9</v>
      </c>
      <c r="S16" s="156"/>
      <c r="T16" s="154">
        <f>'Приложение №1'!T16</f>
        <v>7490.1</v>
      </c>
      <c r="U16" s="156"/>
      <c r="V16" s="154">
        <f>'Приложение №1'!V16</f>
        <v>3128.8</v>
      </c>
      <c r="W16" s="156"/>
      <c r="X16" s="154">
        <f>'Приложение №1'!X16</f>
        <v>5003</v>
      </c>
      <c r="Y16" s="156"/>
      <c r="Z16" s="185" t="e">
        <f t="shared" si="1"/>
        <v>#REF!</v>
      </c>
      <c r="AA16" s="156"/>
      <c r="AB16" s="154" t="e">
        <f>#REF!</f>
        <v>#REF!</v>
      </c>
      <c r="AC16" s="156"/>
      <c r="AD16" s="166" t="e">
        <f>#REF!</f>
        <v>#REF!</v>
      </c>
      <c r="AE16" s="156"/>
      <c r="AF16" s="166" t="e">
        <f>#REF!</f>
        <v>#REF!</v>
      </c>
      <c r="AG16" s="188"/>
      <c r="AH16" s="378"/>
      <c r="AI16" s="379"/>
      <c r="AJ16" s="278" t="e">
        <f t="shared" si="0"/>
        <v>#REF!</v>
      </c>
      <c r="AK16" s="7"/>
      <c r="AM16" s="11"/>
      <c r="AN16" s="9"/>
      <c r="AO16" s="10"/>
    </row>
    <row r="17" spans="1:41" s="25" customFormat="1" ht="13.5" customHeight="1">
      <c r="A17" s="121"/>
      <c r="B17" s="98" t="s">
        <v>38</v>
      </c>
      <c r="C17" s="95" t="s">
        <v>4</v>
      </c>
      <c r="D17" s="189">
        <f>'Приложение №1'!D17</f>
        <v>1700.6000000000001</v>
      </c>
      <c r="E17" s="354">
        <f>IF(ISERR(D17/D$16),0,D17/D$16)</f>
        <v>7.3743229941329771E-2</v>
      </c>
      <c r="F17" s="189">
        <f>'Приложение №1'!F17</f>
        <v>962.6</v>
      </c>
      <c r="G17" s="355">
        <f>IF(ISERR(F17/F$16),0,F17/F$16)</f>
        <v>5.4723030744042216E-2</v>
      </c>
      <c r="H17" s="189">
        <f>'Приложение №1'!H17</f>
        <v>962.6</v>
      </c>
      <c r="I17" s="356">
        <f>IF(ISERR(H17/H$16),0,H17/H$16)</f>
        <v>5.2968981285320446E-2</v>
      </c>
      <c r="J17" s="189">
        <f>'Приложение №1'!J17</f>
        <v>1700.6000000000001</v>
      </c>
      <c r="K17" s="157">
        <f>IF(ISERR(J17/J$16),0,J17/J$16)</f>
        <v>7.3743229941329785E-2</v>
      </c>
      <c r="L17" s="155">
        <f>'Приложение №1'!L17</f>
        <v>0</v>
      </c>
      <c r="M17" s="157">
        <f>IF(ISERR(L17/L$16),0,L17/L$16)</f>
        <v>0</v>
      </c>
      <c r="N17" s="155">
        <f>'Приложение №1'!N17</f>
        <v>0</v>
      </c>
      <c r="O17" s="157">
        <f>IF(ISERR(N17/N$16),0,N17/N$16)</f>
        <v>0</v>
      </c>
      <c r="P17" s="155">
        <f>'Приложение №1'!P17</f>
        <v>0</v>
      </c>
      <c r="Q17" s="157">
        <f>IF(ISERR(P17/P$16),0,P17/P$16)</f>
        <v>0</v>
      </c>
      <c r="R17" s="189">
        <f>'Приложение №1'!R17</f>
        <v>962.6</v>
      </c>
      <c r="S17" s="354">
        <f>IF(ISERR(R17/R$16),0,R17/R$16)</f>
        <v>6.1618625135226833E-2</v>
      </c>
      <c r="T17" s="155">
        <f>'Приложение №1'!T17</f>
        <v>861.8</v>
      </c>
      <c r="U17" s="354">
        <f>IF(ISERR(T17/T$16),0,T17/T$16)</f>
        <v>0.11505854394467363</v>
      </c>
      <c r="V17" s="155">
        <f>'Приложение №1'!V17</f>
        <v>100.8</v>
      </c>
      <c r="W17" s="354">
        <f>IF(ISERR(V17/V$16),0,V17/V$16)</f>
        <v>3.2216824341600614E-2</v>
      </c>
      <c r="X17" s="155">
        <f>'Приложение №1'!X17</f>
        <v>0</v>
      </c>
      <c r="Y17" s="354">
        <f>IF(ISERR(X17/X$16),0,X17/X$16)</f>
        <v>0</v>
      </c>
      <c r="Z17" s="189" t="e">
        <f t="shared" si="1"/>
        <v>#REF!</v>
      </c>
      <c r="AA17" s="157">
        <f>IF(ISERR(Z17/Z$16),0,Z17/Z$16)</f>
        <v>0</v>
      </c>
      <c r="AB17" s="155" t="e">
        <f>#REF!</f>
        <v>#REF!</v>
      </c>
      <c r="AC17" s="157">
        <f>IF(ISERR(AB17/AB$16),0,AB17/AB$16)</f>
        <v>0</v>
      </c>
      <c r="AD17" s="155" t="e">
        <f>#REF!</f>
        <v>#REF!</v>
      </c>
      <c r="AE17" s="157">
        <f>IF(ISERR(AD17/AD$16),0,AD17/AD$16)</f>
        <v>0</v>
      </c>
      <c r="AF17" s="155" t="e">
        <f>#REF!</f>
        <v>#REF!</v>
      </c>
      <c r="AG17" s="190">
        <f>IF(ISERR(AF17/AF$16),0,AF17/AF$16)</f>
        <v>0</v>
      </c>
      <c r="AH17" s="380"/>
      <c r="AI17" s="381"/>
      <c r="AJ17" s="279" t="e">
        <f t="shared" si="0"/>
        <v>#REF!</v>
      </c>
      <c r="AK17" s="27"/>
      <c r="AM17" s="26"/>
      <c r="AN17" s="28"/>
      <c r="AO17" s="29"/>
    </row>
    <row r="18" spans="1:41" ht="12.75" customHeight="1">
      <c r="A18" s="120"/>
      <c r="B18" s="99" t="s">
        <v>45</v>
      </c>
      <c r="C18" s="84" t="s">
        <v>4</v>
      </c>
      <c r="D18" s="185">
        <f>'Приложение №1'!D18</f>
        <v>0</v>
      </c>
      <c r="E18" s="360">
        <f>IF(ISERR(D18/D$16),0,D18/D$16)</f>
        <v>0</v>
      </c>
      <c r="F18" s="185">
        <f>'Приложение №1'!F18</f>
        <v>0</v>
      </c>
      <c r="G18" s="361">
        <f>IF(ISERR(F18/F$16),0,F18/F$16)</f>
        <v>0</v>
      </c>
      <c r="H18" s="185">
        <f>'Приложение №1'!H18</f>
        <v>0</v>
      </c>
      <c r="I18" s="362">
        <f>IF(ISERR(H18/H$16),0,H18/H$16)</f>
        <v>0</v>
      </c>
      <c r="J18" s="185">
        <f>'Приложение №1'!J18</f>
        <v>0</v>
      </c>
      <c r="K18" s="156">
        <f>IF(ISERR(J18/J$16),0,J18/J$16)</f>
        <v>0</v>
      </c>
      <c r="L18" s="154">
        <f>'Приложение №1'!L18</f>
        <v>0</v>
      </c>
      <c r="M18" s="156">
        <f>IF(ISERR(L18/L$16),0,L18/L$16)</f>
        <v>0</v>
      </c>
      <c r="N18" s="154">
        <f>'Приложение №1'!N18</f>
        <v>0</v>
      </c>
      <c r="O18" s="156">
        <f>IF(ISERR(N18/N$16),0,N18/N$16)</f>
        <v>0</v>
      </c>
      <c r="P18" s="154">
        <f>'Приложение №1'!P18</f>
        <v>0</v>
      </c>
      <c r="Q18" s="156">
        <f>IF(ISERR(P18/P$16),0,P18/P$16)</f>
        <v>0</v>
      </c>
      <c r="R18" s="185">
        <f>'Приложение №1'!R18</f>
        <v>0</v>
      </c>
      <c r="S18" s="360">
        <f>IF(ISERR(R18/R$16),0,R18/R$16)</f>
        <v>0</v>
      </c>
      <c r="T18" s="154">
        <f>'Приложение №1'!T18</f>
        <v>0</v>
      </c>
      <c r="U18" s="360">
        <f>IF(ISERR(T18/T$16),0,T18/T$16)</f>
        <v>0</v>
      </c>
      <c r="V18" s="154">
        <f>'Приложение №1'!V18</f>
        <v>0</v>
      </c>
      <c r="W18" s="360">
        <f>IF(ISERR(V18/V$16),0,V18/V$16)</f>
        <v>0</v>
      </c>
      <c r="X18" s="154">
        <f>'Приложение №1'!X18</f>
        <v>0</v>
      </c>
      <c r="Y18" s="360">
        <f>IF(ISERR(X18/X$16),0,X18/X$16)</f>
        <v>0</v>
      </c>
      <c r="Z18" s="185" t="e">
        <f t="shared" si="1"/>
        <v>#REF!</v>
      </c>
      <c r="AA18" s="156">
        <f>IF(ISERR(Z18/Z$16),0,Z18/Z$16)</f>
        <v>0</v>
      </c>
      <c r="AB18" s="154" t="e">
        <f>#REF!</f>
        <v>#REF!</v>
      </c>
      <c r="AC18" s="156">
        <f>IF(ISERR(AB18/AB$16),0,AB18/AB$16)</f>
        <v>0</v>
      </c>
      <c r="AD18" s="154" t="e">
        <f>#REF!</f>
        <v>#REF!</v>
      </c>
      <c r="AE18" s="156">
        <f>IF(ISERR(AD18/AD$16),0,AD18/AD$16)</f>
        <v>0</v>
      </c>
      <c r="AF18" s="154" t="e">
        <f>#REF!</f>
        <v>#REF!</v>
      </c>
      <c r="AG18" s="188">
        <f>IF(ISERR(AF18/AF$16),0,AF18/AF$16)</f>
        <v>0</v>
      </c>
      <c r="AH18" s="378"/>
      <c r="AI18" s="379"/>
      <c r="AJ18" s="278" t="e">
        <f t="shared" si="0"/>
        <v>#REF!</v>
      </c>
      <c r="AK18" s="7"/>
      <c r="AM18" s="11"/>
      <c r="AN18" s="9"/>
      <c r="AO18" s="10"/>
    </row>
    <row r="19" spans="1:41" ht="12.75" customHeight="1">
      <c r="A19" s="120"/>
      <c r="B19" s="99" t="s">
        <v>44</v>
      </c>
      <c r="C19" s="84" t="s">
        <v>4</v>
      </c>
      <c r="D19" s="185">
        <f>'Приложение №1'!D19</f>
        <v>149.4</v>
      </c>
      <c r="E19" s="360">
        <f>IF(ISERR(D19/D$16),0,D19/D$16)</f>
        <v>6.4784420517668279E-3</v>
      </c>
      <c r="F19" s="185">
        <f>'Приложение №1'!F19</f>
        <v>99</v>
      </c>
      <c r="G19" s="361">
        <f>IF(ISERR(F19/F$16),0,F19/F$16)</f>
        <v>5.628069856285247E-3</v>
      </c>
      <c r="H19" s="185">
        <f>'Приложение №1'!H19</f>
        <v>99</v>
      </c>
      <c r="I19" s="362">
        <f>IF(ISERR(H19/H$16),0,H19/H$16)</f>
        <v>5.4476720831567876E-3</v>
      </c>
      <c r="J19" s="185">
        <f>'Приложение №1'!J19</f>
        <v>149.4</v>
      </c>
      <c r="K19" s="156">
        <f>IF(ISERR(J19/J$16),0,J19/J$16)</f>
        <v>6.4784420517668287E-3</v>
      </c>
      <c r="L19" s="154">
        <f>'Приложение №1'!L19</f>
        <v>0</v>
      </c>
      <c r="M19" s="156">
        <f>IF(ISERR(L19/L$16),0,L19/L$16)</f>
        <v>0</v>
      </c>
      <c r="N19" s="154">
        <f>'Приложение №1'!N19</f>
        <v>0</v>
      </c>
      <c r="O19" s="156">
        <f>IF(ISERR(N19/N$16),0,N19/N$16)</f>
        <v>0</v>
      </c>
      <c r="P19" s="154">
        <f>'Приложение №1'!P19</f>
        <v>0</v>
      </c>
      <c r="Q19" s="156">
        <f>IF(ISERR(P19/P$16),0,P19/P$16)</f>
        <v>0</v>
      </c>
      <c r="R19" s="185">
        <f>'Приложение №1'!R19</f>
        <v>99</v>
      </c>
      <c r="S19" s="360">
        <f>IF(ISERR(R19/R$16),0,R19/R$16)</f>
        <v>6.3372573118506709E-3</v>
      </c>
      <c r="T19" s="154">
        <f>'Приложение №1'!T19</f>
        <v>97.8</v>
      </c>
      <c r="U19" s="360">
        <f>IF(ISERR(T19/T$16),0,T19/T$16)</f>
        <v>1.3057235550927223E-2</v>
      </c>
      <c r="V19" s="154">
        <f>'Приложение №1'!V19</f>
        <v>1.2</v>
      </c>
      <c r="W19" s="360">
        <f>IF(ISERR(V19/V$16),0,V19/V$16)</f>
        <v>3.8353362311429299E-4</v>
      </c>
      <c r="X19" s="154">
        <f>'Приложение №1'!X19</f>
        <v>0</v>
      </c>
      <c r="Y19" s="360">
        <f>IF(ISERR(X19/X$16),0,X19/X$16)</f>
        <v>0</v>
      </c>
      <c r="Z19" s="185" t="e">
        <f t="shared" si="1"/>
        <v>#REF!</v>
      </c>
      <c r="AA19" s="156">
        <f>IF(ISERR(Z19/Z$16),0,Z19/Z$16)</f>
        <v>0</v>
      </c>
      <c r="AB19" s="154" t="e">
        <f>#REF!</f>
        <v>#REF!</v>
      </c>
      <c r="AC19" s="156">
        <f>IF(ISERR(AB19/AB$16),0,AB19/AB$16)</f>
        <v>0</v>
      </c>
      <c r="AD19" s="154" t="e">
        <f>#REF!</f>
        <v>#REF!</v>
      </c>
      <c r="AE19" s="156">
        <f>IF(ISERR(AD19/AD$16),0,AD19/AD$16)</f>
        <v>0</v>
      </c>
      <c r="AF19" s="154" t="e">
        <f>#REF!</f>
        <v>#REF!</v>
      </c>
      <c r="AG19" s="188">
        <f>IF(ISERR(AF19/AF$16),0,AF19/AF$16)</f>
        <v>0</v>
      </c>
      <c r="AH19" s="378"/>
      <c r="AI19" s="379"/>
      <c r="AJ19" s="278" t="e">
        <f t="shared" si="0"/>
        <v>#REF!</v>
      </c>
      <c r="AK19" s="7"/>
      <c r="AM19" s="11"/>
      <c r="AN19" s="9"/>
      <c r="AO19" s="10"/>
    </row>
    <row r="20" spans="1:41" ht="12.75" customHeight="1">
      <c r="A20" s="120"/>
      <c r="B20" s="99" t="s">
        <v>133</v>
      </c>
      <c r="C20" s="84" t="s">
        <v>4</v>
      </c>
      <c r="D20" s="185">
        <f>'Приложение №1'!D20</f>
        <v>1551.2</v>
      </c>
      <c r="E20" s="360">
        <f>IF(ISERR(D20/D$16),0,D20/D$16)</f>
        <v>6.7264787889562944E-2</v>
      </c>
      <c r="F20" s="185">
        <f>'Приложение №1'!F20</f>
        <v>863.6</v>
      </c>
      <c r="G20" s="361">
        <f>IF(ISERR(F20/F$16),0,F20/F$16)</f>
        <v>4.9094960887756965E-2</v>
      </c>
      <c r="H20" s="185">
        <f>'Приложение №1'!H20</f>
        <v>863.6</v>
      </c>
      <c r="I20" s="362">
        <f>IF(ISERR(H20/H$16),0,H20/H$16)</f>
        <v>4.7521309202163659E-2</v>
      </c>
      <c r="J20" s="185">
        <f>'Приложение №1'!J20</f>
        <v>1551.2</v>
      </c>
      <c r="K20" s="156">
        <f>IF(ISERR(J20/J$16),0,J20/J$16)</f>
        <v>6.7264787889562944E-2</v>
      </c>
      <c r="L20" s="154">
        <f>'Приложение №1'!L20</f>
        <v>0</v>
      </c>
      <c r="M20" s="156">
        <f>IF(ISERR(L20/L$16),0,L20/L$16)</f>
        <v>0</v>
      </c>
      <c r="N20" s="154">
        <f>'Приложение №1'!N20</f>
        <v>0</v>
      </c>
      <c r="O20" s="156">
        <f>IF(ISERR(N20/N$16),0,N20/N$16)</f>
        <v>0</v>
      </c>
      <c r="P20" s="154">
        <f>'Приложение №1'!P20</f>
        <v>0</v>
      </c>
      <c r="Q20" s="156">
        <f>IF(ISERR(P20/P$16),0,P20/P$16)</f>
        <v>0</v>
      </c>
      <c r="R20" s="185">
        <f>'Приложение №1'!R20</f>
        <v>863.6</v>
      </c>
      <c r="S20" s="360">
        <f>IF(ISERR(R20/R$16),0,R20/R$16)</f>
        <v>5.5281367823376164E-2</v>
      </c>
      <c r="T20" s="154">
        <f>'Приложение №1'!T20</f>
        <v>764</v>
      </c>
      <c r="U20" s="360">
        <f>IF(ISERR(T20/T$16),0,T20/T$16)</f>
        <v>0.10200130839374641</v>
      </c>
      <c r="V20" s="154">
        <f>'Приложение №1'!V20</f>
        <v>99.6</v>
      </c>
      <c r="W20" s="360">
        <f>IF(ISERR(V20/V$16),0,V20/V$16)</f>
        <v>3.1833290718486319E-2</v>
      </c>
      <c r="X20" s="154">
        <f>'Приложение №1'!X20</f>
        <v>0</v>
      </c>
      <c r="Y20" s="360">
        <f>IF(ISERR(X20/X$16),0,X20/X$16)</f>
        <v>0</v>
      </c>
      <c r="Z20" s="185" t="e">
        <f t="shared" si="1"/>
        <v>#REF!</v>
      </c>
      <c r="AA20" s="156">
        <f>IF(ISERR(Z20/Z$16),0,Z20/Z$16)</f>
        <v>0</v>
      </c>
      <c r="AB20" s="154" t="e">
        <f>#REF!</f>
        <v>#REF!</v>
      </c>
      <c r="AC20" s="156">
        <f>IF(ISERR(AB20/AB$16),0,AB20/AB$16)</f>
        <v>0</v>
      </c>
      <c r="AD20" s="154" t="e">
        <f>#REF!</f>
        <v>#REF!</v>
      </c>
      <c r="AE20" s="156">
        <f>IF(ISERR(AD20/AD$16),0,AD20/AD$16)</f>
        <v>0</v>
      </c>
      <c r="AF20" s="154" t="e">
        <f>#REF!</f>
        <v>#REF!</v>
      </c>
      <c r="AG20" s="188">
        <f>IF(ISERR(AF20/AF$16),0,AF20/AF$16)</f>
        <v>0</v>
      </c>
      <c r="AH20" s="378"/>
      <c r="AI20" s="379"/>
      <c r="AJ20" s="278" t="e">
        <f t="shared" si="0"/>
        <v>#REF!</v>
      </c>
      <c r="AK20" s="7"/>
      <c r="AM20" s="11"/>
      <c r="AN20" s="9"/>
      <c r="AO20" s="10"/>
    </row>
    <row r="21" spans="1:41" ht="12.75" customHeight="1">
      <c r="A21" s="120"/>
      <c r="B21" s="99" t="s">
        <v>134</v>
      </c>
      <c r="C21" s="84" t="s">
        <v>4</v>
      </c>
      <c r="D21" s="185">
        <f>'Приложение №1'!D21</f>
        <v>0</v>
      </c>
      <c r="E21" s="156"/>
      <c r="F21" s="185">
        <f>'Приложение №1'!F21</f>
        <v>0</v>
      </c>
      <c r="G21" s="345"/>
      <c r="H21" s="185">
        <f>'Приложение №1'!H21</f>
        <v>0</v>
      </c>
      <c r="I21" s="188"/>
      <c r="J21" s="185">
        <f>'Приложение №1'!J21</f>
        <v>0</v>
      </c>
      <c r="K21" s="156"/>
      <c r="L21" s="154">
        <f>'Приложение №1'!L21</f>
        <v>0</v>
      </c>
      <c r="M21" s="156"/>
      <c r="N21" s="154">
        <f>'Приложение №1'!N21</f>
        <v>0</v>
      </c>
      <c r="O21" s="156"/>
      <c r="P21" s="154">
        <f>'Приложение №1'!P21</f>
        <v>0</v>
      </c>
      <c r="Q21" s="156"/>
      <c r="R21" s="185">
        <f>'Приложение №1'!R21</f>
        <v>0</v>
      </c>
      <c r="S21" s="156"/>
      <c r="T21" s="154">
        <f>'Приложение №1'!T21</f>
        <v>0</v>
      </c>
      <c r="U21" s="156"/>
      <c r="V21" s="154">
        <f>'Приложение №1'!V21</f>
        <v>0</v>
      </c>
      <c r="W21" s="156"/>
      <c r="X21" s="154">
        <f>'Приложение №1'!X21</f>
        <v>0</v>
      </c>
      <c r="Y21" s="156"/>
      <c r="Z21" s="185" t="e">
        <f t="shared" si="1"/>
        <v>#REF!</v>
      </c>
      <c r="AA21" s="156"/>
      <c r="AB21" s="154" t="e">
        <f>#REF!</f>
        <v>#REF!</v>
      </c>
      <c r="AC21" s="156"/>
      <c r="AD21" s="154" t="e">
        <f>#REF!</f>
        <v>#REF!</v>
      </c>
      <c r="AE21" s="156"/>
      <c r="AF21" s="154" t="e">
        <f>#REF!</f>
        <v>#REF!</v>
      </c>
      <c r="AG21" s="188"/>
      <c r="AH21" s="378"/>
      <c r="AI21" s="379"/>
      <c r="AJ21" s="278" t="e">
        <f t="shared" si="0"/>
        <v>#REF!</v>
      </c>
      <c r="AK21" s="7"/>
      <c r="AM21" s="11"/>
      <c r="AN21" s="9"/>
      <c r="AO21" s="10"/>
    </row>
    <row r="22" spans="1:41" ht="12.75" customHeight="1">
      <c r="A22" s="120"/>
      <c r="B22" s="100" t="s">
        <v>39</v>
      </c>
      <c r="C22" s="84" t="s">
        <v>4</v>
      </c>
      <c r="D22" s="189">
        <f>'Приложение №1'!D22</f>
        <v>21360.500000000004</v>
      </c>
      <c r="E22" s="357">
        <f>IF(ISERR(D22/D$16),0,D22/D$16)</f>
        <v>0.92625677005867035</v>
      </c>
      <c r="F22" s="189">
        <f>'Приложение №1'!F22</f>
        <v>16627.8</v>
      </c>
      <c r="G22" s="358">
        <f>IF(ISERR(F22/F$16),0,F22/F$16)</f>
        <v>0.94527696925595783</v>
      </c>
      <c r="H22" s="189">
        <f>'Приложение №1'!H22</f>
        <v>17210.300000000003</v>
      </c>
      <c r="I22" s="359">
        <f>IF(ISERR(H22/H$16),0,H22/H$16)</f>
        <v>0.94703101871467965</v>
      </c>
      <c r="J22" s="189">
        <f>'Приложение №1'!J22</f>
        <v>21360.5</v>
      </c>
      <c r="K22" s="158">
        <f>IF(ISERR(J22/J$16),0,J22/J$16)</f>
        <v>0.92625677005867024</v>
      </c>
      <c r="L22" s="155">
        <f>'Приложение №1'!L22</f>
        <v>0</v>
      </c>
      <c r="M22" s="158">
        <f>IF(ISERR(L22/L$16),0,L22/L$16)</f>
        <v>0</v>
      </c>
      <c r="N22" s="155">
        <f>'Приложение №1'!N22</f>
        <v>0</v>
      </c>
      <c r="O22" s="158">
        <f>IF(ISERR(N22/N$16),0,N22/N$16)</f>
        <v>0</v>
      </c>
      <c r="P22" s="155">
        <f>'Приложение №1'!P22</f>
        <v>0</v>
      </c>
      <c r="Q22" s="158">
        <f>IF(ISERR(P22/P$16),0,P22/P$16)</f>
        <v>0</v>
      </c>
      <c r="R22" s="189">
        <f>'Приложение №1'!R22</f>
        <v>14659.3</v>
      </c>
      <c r="S22" s="357">
        <f>IF(ISERR(R22/R$16),0,R22/R$16)</f>
        <v>0.93838137486477313</v>
      </c>
      <c r="T22" s="155">
        <f>'Приложение №1'!T22</f>
        <v>6628.3</v>
      </c>
      <c r="U22" s="357">
        <f>IF(ISERR(T22/T$16),0,T22/T$16)</f>
        <v>0.88494145605532637</v>
      </c>
      <c r="V22" s="155">
        <f>'Приложение №1'!V22</f>
        <v>3028</v>
      </c>
      <c r="W22" s="357">
        <f>IF(ISERR(V22/V$16),0,V22/V$16)</f>
        <v>0.96778317565839933</v>
      </c>
      <c r="X22" s="155">
        <f>'Приложение №1'!X22</f>
        <v>5003</v>
      </c>
      <c r="Y22" s="357">
        <f>IF(ISERR(X22/X$16),0,X22/X$16)</f>
        <v>1</v>
      </c>
      <c r="Z22" s="189" t="e">
        <f t="shared" si="1"/>
        <v>#REF!</v>
      </c>
      <c r="AA22" s="158">
        <f>IF(ISERR(Z22/Z$16),0,Z22/Z$16)</f>
        <v>0</v>
      </c>
      <c r="AB22" s="155" t="e">
        <f>#REF!</f>
        <v>#REF!</v>
      </c>
      <c r="AC22" s="158">
        <f>IF(ISERR(AB22/AB$16),0,AB22/AB$16)</f>
        <v>0</v>
      </c>
      <c r="AD22" s="155" t="e">
        <f>#REF!</f>
        <v>#REF!</v>
      </c>
      <c r="AE22" s="158">
        <f>IF(ISERR(AD22/AD$16),0,AD22/AD$16)</f>
        <v>0</v>
      </c>
      <c r="AF22" s="155" t="e">
        <f>#REF!</f>
        <v>#REF!</v>
      </c>
      <c r="AG22" s="191">
        <f>IF(ISERR(AF22/AF$16),0,AF22/AF$16)</f>
        <v>0</v>
      </c>
      <c r="AH22" s="382"/>
      <c r="AI22" s="383"/>
      <c r="AJ22" s="280" t="e">
        <f t="shared" si="0"/>
        <v>#REF!</v>
      </c>
      <c r="AK22" s="7"/>
      <c r="AL22" s="25"/>
      <c r="AM22" s="26"/>
      <c r="AN22" s="9"/>
      <c r="AO22" s="10"/>
    </row>
    <row r="23" spans="1:41" ht="12.75" customHeight="1">
      <c r="A23" s="120"/>
      <c r="B23" s="100" t="s">
        <v>152</v>
      </c>
      <c r="C23" s="84" t="s">
        <v>4</v>
      </c>
      <c r="D23" s="189">
        <f>'Приложение №1'!D23</f>
        <v>0</v>
      </c>
      <c r="E23" s="245"/>
      <c r="F23" s="189">
        <f>'Приложение №1'!F23</f>
        <v>0</v>
      </c>
      <c r="G23" s="245"/>
      <c r="H23" s="189">
        <f>'Приложение №1'!H23</f>
        <v>0</v>
      </c>
      <c r="I23" s="191">
        <f>IF(ISERR(H23/H$16),0,H23/H$16)</f>
        <v>0</v>
      </c>
      <c r="J23" s="189">
        <f>'Приложение №1'!J23</f>
        <v>0</v>
      </c>
      <c r="K23" s="158"/>
      <c r="L23" s="155">
        <f>'Приложение №1'!L23</f>
        <v>0</v>
      </c>
      <c r="M23" s="158"/>
      <c r="N23" s="155">
        <f>'Приложение №1'!N23</f>
        <v>0</v>
      </c>
      <c r="O23" s="158"/>
      <c r="P23" s="155">
        <f>'Приложение №1'!P23</f>
        <v>0</v>
      </c>
      <c r="Q23" s="158"/>
      <c r="R23" s="189">
        <f>'Приложение №1'!R23</f>
        <v>0</v>
      </c>
      <c r="S23" s="158"/>
      <c r="T23" s="155">
        <f>'Приложение №1'!T23</f>
        <v>0</v>
      </c>
      <c r="U23" s="158"/>
      <c r="V23" s="155">
        <f>'Приложение №1'!V23</f>
        <v>0</v>
      </c>
      <c r="W23" s="158"/>
      <c r="X23" s="155">
        <f>'Приложение №1'!X23</f>
        <v>0</v>
      </c>
      <c r="Y23" s="158"/>
      <c r="Z23" s="189"/>
      <c r="AA23" s="158"/>
      <c r="AB23" s="155"/>
      <c r="AC23" s="158"/>
      <c r="AD23" s="155"/>
      <c r="AE23" s="158"/>
      <c r="AF23" s="155"/>
      <c r="AG23" s="191"/>
      <c r="AH23" s="382"/>
      <c r="AI23" s="383"/>
      <c r="AJ23" s="280"/>
      <c r="AK23" s="7"/>
      <c r="AL23" s="25"/>
      <c r="AM23" s="26"/>
      <c r="AN23" s="9"/>
      <c r="AO23" s="10"/>
    </row>
    <row r="24" spans="1:41" ht="12.75" customHeight="1">
      <c r="A24" s="120" t="s">
        <v>19</v>
      </c>
      <c r="B24" s="159" t="s">
        <v>7</v>
      </c>
      <c r="C24" s="160"/>
      <c r="D24" s="192"/>
      <c r="E24" s="246"/>
      <c r="F24" s="319"/>
      <c r="G24" s="246"/>
      <c r="H24" s="319"/>
      <c r="I24" s="193"/>
      <c r="J24" s="192"/>
      <c r="K24" s="18"/>
      <c r="L24" s="18"/>
      <c r="M24" s="18"/>
      <c r="N24" s="18"/>
      <c r="O24" s="18"/>
      <c r="P24" s="18"/>
      <c r="Q24" s="18"/>
      <c r="R24" s="192"/>
      <c r="S24" s="18"/>
      <c r="T24" s="18"/>
      <c r="U24" s="18"/>
      <c r="V24" s="18"/>
      <c r="W24" s="18"/>
      <c r="X24" s="154">
        <f>'Приложение №1'!X24</f>
        <v>0</v>
      </c>
      <c r="Y24" s="18"/>
      <c r="Z24" s="192"/>
      <c r="AA24" s="18"/>
      <c r="AB24" s="18"/>
      <c r="AC24" s="18"/>
      <c r="AD24" s="18"/>
      <c r="AE24" s="161"/>
      <c r="AF24" s="153"/>
      <c r="AG24" s="193"/>
      <c r="AH24" s="384"/>
      <c r="AI24" s="385"/>
      <c r="AJ24" s="281"/>
      <c r="AK24" s="7"/>
      <c r="AM24" s="35"/>
      <c r="AN24" s="9"/>
    </row>
    <row r="25" spans="1:41" ht="12.75" customHeight="1">
      <c r="A25" s="918" t="s">
        <v>118</v>
      </c>
      <c r="B25" s="920" t="s">
        <v>119</v>
      </c>
      <c r="C25" s="58" t="s">
        <v>120</v>
      </c>
      <c r="D25" s="185">
        <f>'Приложение №1'!D25</f>
        <v>2277.4</v>
      </c>
      <c r="E25" s="247">
        <f>IF(ISERR(D25/D11*1000),0,D25/D11*1000)</f>
        <v>155.82300739635861</v>
      </c>
      <c r="F25" s="202">
        <f>'Приложение №1'!F25</f>
        <v>2069</v>
      </c>
      <c r="G25" s="247">
        <f>IF(ISERR(F25/F11*1000),0,F25/F11*1000)</f>
        <v>155.19866779683903</v>
      </c>
      <c r="H25" s="202">
        <f>'Приложение №1'!H25</f>
        <v>2068.8000000000002</v>
      </c>
      <c r="I25" s="194">
        <f>IF(ISERR(H25/H11*1000),0,H25/H11*1000)</f>
        <v>148.8377446995259</v>
      </c>
      <c r="J25" s="185">
        <f>'Приложение №1'!J25</f>
        <v>2277.4</v>
      </c>
      <c r="K25" s="247">
        <f>IF(ISERR(J25/J11*1000),0,J25/J11*1000)</f>
        <v>155.82300739635861</v>
      </c>
      <c r="L25" s="166">
        <f>'Приложение №1'!L25</f>
        <v>0</v>
      </c>
      <c r="M25" s="247">
        <f>IF(ISERR(L25/L11*1000),0,L25/L11*1000)</f>
        <v>0</v>
      </c>
      <c r="N25" s="166">
        <f>'Приложение №1'!N25</f>
        <v>0</v>
      </c>
      <c r="O25" s="247">
        <f>IF(ISERR(N25/N11*1000),0,N25/N11*1000)</f>
        <v>0</v>
      </c>
      <c r="P25" s="166">
        <f>'Приложение №1'!P25</f>
        <v>0</v>
      </c>
      <c r="Q25" s="247">
        <f>IF(ISERR(P25/P11*1000),0,P25/P11*1000)</f>
        <v>0</v>
      </c>
      <c r="R25" s="185">
        <f>'Приложение №1'!R25</f>
        <v>1953.8</v>
      </c>
      <c r="S25" s="45">
        <f>IF(ISERR(R25/R11*1000),0,R25/R11*1000)</f>
        <v>162.79903010507195</v>
      </c>
      <c r="T25" s="166">
        <f>'Приложение №1'!T25</f>
        <v>1289.5</v>
      </c>
      <c r="U25" s="45">
        <f>IF(ISERR(T25/T11*1000),0,T25/T11*1000)</f>
        <v>162.79715688873739</v>
      </c>
      <c r="V25" s="166">
        <f>'Приложение №1'!V25</f>
        <v>640.70000000000005</v>
      </c>
      <c r="W25" s="45">
        <f>IF(ISERR(V25/V11*1000),0,V25/V11*1000)</f>
        <v>162.80842629532691</v>
      </c>
      <c r="X25" s="166">
        <f>'Приложение №1'!X25</f>
        <v>23.6</v>
      </c>
      <c r="Y25" s="45">
        <f>IF(ISERR(X25/X11*1000),0,X25/X11*1000)</f>
        <v>162.75862068965517</v>
      </c>
      <c r="Z25" s="185">
        <f>AB25+AD25+AF25</f>
        <v>1837.8</v>
      </c>
      <c r="AA25" s="247">
        <f>IF(ISERR(Z25/Z11*1000),0,Z25/Z11*1000)</f>
        <v>0</v>
      </c>
      <c r="AB25" s="346">
        <f>'Приложение №1'!AB25</f>
        <v>1814.2</v>
      </c>
      <c r="AC25" s="329">
        <f>IF(ISERR(AB25/AB11*1000),0,AB25/AB11*1000)</f>
        <v>0</v>
      </c>
      <c r="AD25" s="346">
        <f>'Приложение №1'!AD25</f>
        <v>0</v>
      </c>
      <c r="AE25" s="329">
        <f>IF(ISERR(AD25/AD11*1000),0,AD25/AD11*1000)</f>
        <v>0</v>
      </c>
      <c r="AF25" s="346">
        <f>'Приложение №1'!AF25</f>
        <v>23.6</v>
      </c>
      <c r="AG25" s="330">
        <f>IF(ISERR(AF25/AF11*1000),0,AF25/AF11*1000)</f>
        <v>0</v>
      </c>
      <c r="AH25" s="386"/>
      <c r="AI25" s="387"/>
      <c r="AJ25" s="282"/>
      <c r="AK25" s="7"/>
      <c r="AL25" s="24"/>
      <c r="AM25" s="30"/>
      <c r="AN25" s="9"/>
    </row>
    <row r="26" spans="1:41" ht="15.75" customHeight="1" thickBot="1">
      <c r="A26" s="919"/>
      <c r="B26" s="921"/>
      <c r="C26" s="94" t="s">
        <v>8</v>
      </c>
      <c r="D26" s="162">
        <f>'Приложение №1'!D26</f>
        <v>7288.3337940500005</v>
      </c>
      <c r="E26" s="248">
        <f>IF(ISERR(D26/D16*1000),0,D26/D16*1000)</f>
        <v>316.04449892025963</v>
      </c>
      <c r="F26" s="162">
        <f>'Приложение №1'!F26</f>
        <v>6714.9000000000005</v>
      </c>
      <c r="G26" s="248">
        <f>IF(ISERR(F26/F16*1000),0,F26/F16*1000)</f>
        <v>381.7366290704021</v>
      </c>
      <c r="H26" s="162">
        <f>'Приложение №1'!H26</f>
        <v>6714.9000000000005</v>
      </c>
      <c r="I26" s="195">
        <f>IF(ISERR(H26/H16*1000),0,H26/H16*1000)</f>
        <v>369.50074011302542</v>
      </c>
      <c r="J26" s="162">
        <f>'Приложение №1'!J26</f>
        <v>8369.5180309999996</v>
      </c>
      <c r="K26" s="152">
        <f>IF(ISERR(J26/J16*1000),0,J26/J16*1000)</f>
        <v>362.92796228280525</v>
      </c>
      <c r="L26" s="184">
        <f>'Приложение №1'!L26</f>
        <v>0</v>
      </c>
      <c r="M26" s="152">
        <f>IF(ISERR(L26/L16*1000),0,L26/L16*1000)</f>
        <v>0</v>
      </c>
      <c r="N26" s="184">
        <f>'Приложение №1'!N26</f>
        <v>0</v>
      </c>
      <c r="O26" s="152">
        <f>IF(ISERR(N26/N16*1000),0,N26/N16*1000)</f>
        <v>0</v>
      </c>
      <c r="P26" s="184">
        <f>'Приложение №1'!P26</f>
        <v>0</v>
      </c>
      <c r="Q26" s="152">
        <f>IF(ISERR(P26/P16*1000),0,P26/P16*1000)</f>
        <v>0</v>
      </c>
      <c r="R26" s="162">
        <f>'Приложение №1'!R26</f>
        <v>6958.9</v>
      </c>
      <c r="S26" s="152">
        <f>IF(ISERR(R26/R16*1000),0,R26/R16*1000)</f>
        <v>445.45797886300642</v>
      </c>
      <c r="T26" s="184">
        <f>'Приложение №1'!T26</f>
        <v>4592.91</v>
      </c>
      <c r="U26" s="152">
        <f>IF(ISERR(T26/T16*1000),0,T26/T16*1000)</f>
        <v>613.19742059518558</v>
      </c>
      <c r="V26" s="184">
        <f>'Приложение №1'!V26</f>
        <v>2281.98</v>
      </c>
      <c r="W26" s="152">
        <f>IF(ISERR(V26/V16*1000),0,V26/V16*1000)</f>
        <v>729.34671439529529</v>
      </c>
      <c r="X26" s="184">
        <f>'Приложение №1'!X26</f>
        <v>84.01</v>
      </c>
      <c r="Y26" s="152">
        <f>IF(ISERR(X26/X16*1000),0,X26/X16*1000)</f>
        <v>16.791924845092947</v>
      </c>
      <c r="Z26" s="162" t="e">
        <f>AB26+AD26+AF26</f>
        <v>#REF!</v>
      </c>
      <c r="AA26" s="152">
        <f>IF(ISERR(Z26/Z16*1000),0,Z26/Z16*1000)</f>
        <v>0</v>
      </c>
      <c r="AB26" s="184" t="e">
        <f>AB29+AB47+AB50+AB53+AB56+AB59</f>
        <v>#REF!</v>
      </c>
      <c r="AC26" s="152">
        <f>IF(ISERR(AB26/AB16*1000),0,AB26/AB16*1000)</f>
        <v>0</v>
      </c>
      <c r="AD26" s="184" t="e">
        <f>AD29+AD47+AD50+AD53+AD56+AD59</f>
        <v>#REF!</v>
      </c>
      <c r="AE26" s="152">
        <f>IF(ISERR(AD26/AD16*1000),0,AD26/AD16*1000)</f>
        <v>0</v>
      </c>
      <c r="AF26" s="184" t="e">
        <f>AF29+AF47+AF50+AF53+AF56+AF59</f>
        <v>#REF!</v>
      </c>
      <c r="AG26" s="195">
        <f>IF(ISERR(AF26/AF16*1000),0,AF26/AF16*1000)</f>
        <v>0</v>
      </c>
      <c r="AH26" s="388" t="e">
        <f>Z26-R26</f>
        <v>#REF!</v>
      </c>
      <c r="AI26" s="389" t="e">
        <f>ABS(AH26/R26*100)</f>
        <v>#REF!</v>
      </c>
      <c r="AJ26" s="283" t="e">
        <f>Z26/J26*100</f>
        <v>#REF!</v>
      </c>
      <c r="AK26" s="7"/>
      <c r="AL26" s="25"/>
      <c r="AM26" s="31"/>
      <c r="AN26" s="9"/>
    </row>
    <row r="27" spans="1:41" ht="13.5" customHeight="1">
      <c r="A27" s="60" t="s">
        <v>121</v>
      </c>
      <c r="B27" s="922" t="s">
        <v>129</v>
      </c>
      <c r="C27" s="61" t="s">
        <v>101</v>
      </c>
      <c r="D27" s="196">
        <f>'Приложение №1'!D27</f>
        <v>2017.9000000000003</v>
      </c>
      <c r="E27" s="249"/>
      <c r="F27" s="196">
        <f>'Приложение №1'!F27</f>
        <v>1837.5</v>
      </c>
      <c r="G27" s="249"/>
      <c r="H27" s="196">
        <f>'Приложение №1'!H27</f>
        <v>1837.5</v>
      </c>
      <c r="I27" s="198"/>
      <c r="J27" s="196">
        <f>'Приложение №1'!J27</f>
        <v>2018.1000000000001</v>
      </c>
      <c r="K27" s="197"/>
      <c r="L27" s="269">
        <f>'Приложение №1'!L27</f>
        <v>0</v>
      </c>
      <c r="M27" s="197"/>
      <c r="N27" s="269">
        <f>'Приложение №1'!N27</f>
        <v>0</v>
      </c>
      <c r="O27" s="197"/>
      <c r="P27" s="269">
        <f>'Приложение №1'!P27</f>
        <v>0</v>
      </c>
      <c r="Q27" s="197"/>
      <c r="R27" s="196">
        <f>'Приложение №1'!R27</f>
        <v>1731.2</v>
      </c>
      <c r="S27" s="197"/>
      <c r="T27" s="269">
        <f>'Приложение №1'!T27</f>
        <v>1142.5999999999999</v>
      </c>
      <c r="U27" s="197"/>
      <c r="V27" s="269">
        <f>'Приложение №1'!V27</f>
        <v>567.70000000000005</v>
      </c>
      <c r="W27" s="197"/>
      <c r="X27" s="269">
        <f>'Приложение №1'!X27</f>
        <v>20.9</v>
      </c>
      <c r="Y27" s="249"/>
      <c r="Z27" s="196" t="e">
        <f>AB27+AD27+AF27</f>
        <v>#REF!</v>
      </c>
      <c r="AA27" s="197"/>
      <c r="AB27" s="269" t="e">
        <f>AB30+AB33+AB36+AB39+AB42</f>
        <v>#REF!</v>
      </c>
      <c r="AC27" s="197"/>
      <c r="AD27" s="269" t="e">
        <f>AD30+AD33+AD36+AD39+AD42</f>
        <v>#REF!</v>
      </c>
      <c r="AE27" s="197"/>
      <c r="AF27" s="269" t="e">
        <f>AF30+AF33+AF36+AF39+AF42</f>
        <v>#REF!</v>
      </c>
      <c r="AG27" s="198"/>
      <c r="AH27" s="390"/>
      <c r="AI27" s="391"/>
      <c r="AJ27" s="284"/>
      <c r="AK27" s="7"/>
      <c r="AL27" s="25"/>
      <c r="AM27" s="31"/>
      <c r="AN27" s="9"/>
    </row>
    <row r="28" spans="1:41" s="79" customFormat="1" ht="15" customHeight="1">
      <c r="A28" s="71"/>
      <c r="B28" s="904"/>
      <c r="C28" s="70" t="s">
        <v>47</v>
      </c>
      <c r="D28" s="270">
        <f>'Приложение №1'!D28</f>
        <v>3611.8409207839832</v>
      </c>
      <c r="E28" s="250"/>
      <c r="F28" s="270">
        <f>'Приложение №1'!F28</f>
        <v>3654.3673469387754</v>
      </c>
      <c r="G28" s="250"/>
      <c r="H28" s="270">
        <f>'Приложение №1'!H28</f>
        <v>3654.3673469387754</v>
      </c>
      <c r="I28" s="199"/>
      <c r="J28" s="270">
        <f>'Приложение №1'!J28</f>
        <v>4147.2266146375305</v>
      </c>
      <c r="K28" s="73"/>
      <c r="L28" s="164">
        <f>'Приложение №1'!L28</f>
        <v>0</v>
      </c>
      <c r="M28" s="73"/>
      <c r="N28" s="164">
        <f>'Приложение №1'!N28</f>
        <v>0</v>
      </c>
      <c r="O28" s="73"/>
      <c r="P28" s="164">
        <f>'Приложение №1'!P28</f>
        <v>0</v>
      </c>
      <c r="Q28" s="73"/>
      <c r="R28" s="270">
        <f>'Приложение №1'!R28</f>
        <v>4019.7</v>
      </c>
      <c r="S28" s="73"/>
      <c r="T28" s="164">
        <f>'Приложение №1'!T28</f>
        <v>4019.7</v>
      </c>
      <c r="U28" s="73"/>
      <c r="V28" s="164">
        <f>'Приложение №1'!V28</f>
        <v>4019.7</v>
      </c>
      <c r="W28" s="73"/>
      <c r="X28" s="164">
        <f>'Приложение №1'!X28</f>
        <v>4019.7</v>
      </c>
      <c r="Y28" s="250"/>
      <c r="Z28" s="270" t="e">
        <f>Z29/Z27*1000</f>
        <v>#REF!</v>
      </c>
      <c r="AA28" s="73"/>
      <c r="AB28" s="164" t="e">
        <f>AB29/AB27*1000</f>
        <v>#REF!</v>
      </c>
      <c r="AC28" s="73"/>
      <c r="AD28" s="164" t="e">
        <f>AD29/AD27*1000</f>
        <v>#REF!</v>
      </c>
      <c r="AE28" s="73"/>
      <c r="AF28" s="164" t="e">
        <f>AF29/AF27*1000</f>
        <v>#REF!</v>
      </c>
      <c r="AG28" s="199"/>
      <c r="AH28" s="392"/>
      <c r="AI28" s="393"/>
      <c r="AJ28" s="285" t="e">
        <f>Z28/J28*100</f>
        <v>#REF!</v>
      </c>
      <c r="AK28" s="74"/>
      <c r="AL28" s="75"/>
      <c r="AM28" s="76"/>
      <c r="AN28" s="77"/>
      <c r="AO28" s="78"/>
    </row>
    <row r="29" spans="1:41" ht="14.25" customHeight="1" thickBot="1">
      <c r="A29" s="64"/>
      <c r="B29" s="923"/>
      <c r="C29" s="65" t="s">
        <v>16</v>
      </c>
      <c r="D29" s="200">
        <f>'Приложение №1'!D29</f>
        <v>7288.3337940500005</v>
      </c>
      <c r="E29" s="251"/>
      <c r="F29" s="200">
        <f>'Приложение №1'!F29</f>
        <v>6714.9000000000005</v>
      </c>
      <c r="G29" s="251"/>
      <c r="H29" s="200">
        <f>'Приложение №1'!H29</f>
        <v>6714.9000000000005</v>
      </c>
      <c r="I29" s="201"/>
      <c r="J29" s="200">
        <f>'Приложение №1'!J29</f>
        <v>8369.5180309999996</v>
      </c>
      <c r="K29" s="49"/>
      <c r="L29" s="165">
        <f>'Приложение №1'!L29</f>
        <v>0</v>
      </c>
      <c r="M29" s="49"/>
      <c r="N29" s="165">
        <f>'Приложение №1'!N29</f>
        <v>0</v>
      </c>
      <c r="O29" s="49"/>
      <c r="P29" s="165">
        <f>'Приложение №1'!P29</f>
        <v>0</v>
      </c>
      <c r="Q29" s="49"/>
      <c r="R29" s="200">
        <f>'Приложение №1'!R29</f>
        <v>6958.9</v>
      </c>
      <c r="S29" s="49"/>
      <c r="T29" s="165">
        <f>'Приложение №1'!T29</f>
        <v>4592.8999999999996</v>
      </c>
      <c r="U29" s="49"/>
      <c r="V29" s="165">
        <f>'Приложение №1'!V29</f>
        <v>2282</v>
      </c>
      <c r="W29" s="49"/>
      <c r="X29" s="165">
        <f>'Приложение №1'!X29</f>
        <v>84</v>
      </c>
      <c r="Y29" s="251"/>
      <c r="Z29" s="200" t="e">
        <f>AB29+AD29+AF29</f>
        <v>#REF!</v>
      </c>
      <c r="AA29" s="49"/>
      <c r="AB29" s="165" t="e">
        <f>AB32+AB35+AB38+AB41+AB44</f>
        <v>#REF!</v>
      </c>
      <c r="AC29" s="49"/>
      <c r="AD29" s="165" t="e">
        <f>AD32+AD35+AD38+AD41+AD44</f>
        <v>#REF!</v>
      </c>
      <c r="AE29" s="49"/>
      <c r="AF29" s="165" t="e">
        <f>AF32+AF35+AF38+AF41+AF44</f>
        <v>#REF!</v>
      </c>
      <c r="AG29" s="201"/>
      <c r="AH29" s="394" t="e">
        <f>Z29-R29</f>
        <v>#REF!</v>
      </c>
      <c r="AI29" s="395" t="e">
        <f>ABS(AH29/R29*100)</f>
        <v>#REF!</v>
      </c>
      <c r="AJ29" s="286" t="e">
        <f>Z29/J29*100</f>
        <v>#REF!</v>
      </c>
      <c r="AK29" s="7"/>
      <c r="AL29" s="25"/>
      <c r="AM29" s="31"/>
      <c r="AN29" s="9"/>
    </row>
    <row r="30" spans="1:41" ht="12.75" hidden="1" customHeight="1" thickTop="1">
      <c r="A30" s="62"/>
      <c r="B30" s="101" t="s">
        <v>100</v>
      </c>
      <c r="C30" s="66" t="s">
        <v>101</v>
      </c>
      <c r="D30" s="202">
        <f>'Приложение №1'!D30</f>
        <v>0</v>
      </c>
      <c r="E30" s="252"/>
      <c r="F30" s="202">
        <f>'Приложение №1'!F30</f>
        <v>0</v>
      </c>
      <c r="G30" s="252"/>
      <c r="H30" s="202">
        <f>'Приложение №1'!H30</f>
        <v>0</v>
      </c>
      <c r="I30" s="203"/>
      <c r="J30" s="202">
        <f>'Приложение №1'!J30</f>
        <v>0</v>
      </c>
      <c r="K30" s="2"/>
      <c r="L30" s="166">
        <f>'Приложение №1'!L30</f>
        <v>0</v>
      </c>
      <c r="M30" s="2"/>
      <c r="N30" s="166">
        <f>'Приложение №1'!N30</f>
        <v>0</v>
      </c>
      <c r="O30" s="2"/>
      <c r="P30" s="166">
        <f>'Приложение №1'!P30</f>
        <v>0</v>
      </c>
      <c r="Q30" s="2"/>
      <c r="R30" s="202">
        <f>'Приложение №1'!R30</f>
        <v>0</v>
      </c>
      <c r="S30" s="40"/>
      <c r="T30" s="166">
        <f>'Приложение №1'!T30</f>
        <v>0</v>
      </c>
      <c r="U30" s="2"/>
      <c r="V30" s="166">
        <f>'Приложение №1'!V30</f>
        <v>0</v>
      </c>
      <c r="W30" s="2"/>
      <c r="X30" s="166">
        <f>'Приложение №1'!X30</f>
        <v>0</v>
      </c>
      <c r="Y30" s="253"/>
      <c r="Z30" s="202" t="e">
        <f>AB30+AD30+AF30</f>
        <v>#REF!</v>
      </c>
      <c r="AA30" s="2"/>
      <c r="AB30" s="166" t="e">
        <f>#REF!</f>
        <v>#REF!</v>
      </c>
      <c r="AC30" s="2"/>
      <c r="AD30" s="166" t="e">
        <f>#REF!</f>
        <v>#REF!</v>
      </c>
      <c r="AE30" s="2"/>
      <c r="AF30" s="166" t="e">
        <f>#REF!</f>
        <v>#REF!</v>
      </c>
      <c r="AG30" s="204"/>
      <c r="AH30" s="390"/>
      <c r="AI30" s="391"/>
      <c r="AJ30" s="287"/>
      <c r="AK30" s="7"/>
      <c r="AL30" s="25"/>
      <c r="AM30" s="31"/>
      <c r="AN30" s="9"/>
    </row>
    <row r="31" spans="1:41" ht="12.75" hidden="1" customHeight="1">
      <c r="A31" s="62"/>
      <c r="B31" s="67" t="s">
        <v>102</v>
      </c>
      <c r="C31" s="63" t="s">
        <v>47</v>
      </c>
      <c r="D31" s="202">
        <f>'Приложение №1'!D31</f>
        <v>0</v>
      </c>
      <c r="E31" s="253"/>
      <c r="F31" s="202">
        <f>'Приложение №1'!F31</f>
        <v>0</v>
      </c>
      <c r="G31" s="253"/>
      <c r="H31" s="202">
        <f>'Приложение №1'!H31</f>
        <v>0</v>
      </c>
      <c r="I31" s="204"/>
      <c r="J31" s="202">
        <f>'Приложение №1'!J31</f>
        <v>0</v>
      </c>
      <c r="K31" s="2"/>
      <c r="L31" s="166">
        <f>'Приложение №1'!L31</f>
        <v>0</v>
      </c>
      <c r="M31" s="2"/>
      <c r="N31" s="166">
        <f>'Приложение №1'!N31</f>
        <v>0</v>
      </c>
      <c r="O31" s="2"/>
      <c r="P31" s="166">
        <f>'Приложение №1'!P31</f>
        <v>0</v>
      </c>
      <c r="Q31" s="2"/>
      <c r="R31" s="202">
        <f>'Приложение №1'!R31</f>
        <v>0</v>
      </c>
      <c r="S31" s="2"/>
      <c r="T31" s="166">
        <f>'Приложение №1'!T31</f>
        <v>0</v>
      </c>
      <c r="U31" s="2"/>
      <c r="V31" s="166">
        <f>'Приложение №1'!V31</f>
        <v>0</v>
      </c>
      <c r="W31" s="2"/>
      <c r="X31" s="166">
        <f>'Приложение №1'!X31</f>
        <v>0</v>
      </c>
      <c r="Y31" s="253"/>
      <c r="Z31" s="202" t="e">
        <f>Z32/Z30*1000</f>
        <v>#REF!</v>
      </c>
      <c r="AA31" s="2"/>
      <c r="AB31" s="166" t="e">
        <f>#REF!</f>
        <v>#REF!</v>
      </c>
      <c r="AC31" s="2"/>
      <c r="AD31" s="166" t="e">
        <f>#REF!</f>
        <v>#REF!</v>
      </c>
      <c r="AE31" s="2"/>
      <c r="AF31" s="166" t="e">
        <f>#REF!</f>
        <v>#REF!</v>
      </c>
      <c r="AG31" s="204"/>
      <c r="AH31" s="396"/>
      <c r="AI31" s="397"/>
      <c r="AJ31" s="288" t="e">
        <f>Z31/J31*100</f>
        <v>#REF!</v>
      </c>
      <c r="AK31" s="7"/>
      <c r="AL31" s="25"/>
      <c r="AM31" s="31"/>
      <c r="AN31" s="9"/>
    </row>
    <row r="32" spans="1:41" ht="12.75" hidden="1" customHeight="1">
      <c r="A32" s="68"/>
      <c r="B32" s="102" t="s">
        <v>53</v>
      </c>
      <c r="C32" s="58" t="s">
        <v>16</v>
      </c>
      <c r="D32" s="202">
        <f>'Приложение №1'!D32</f>
        <v>0</v>
      </c>
      <c r="E32" s="253"/>
      <c r="F32" s="202">
        <f>'Приложение №1'!F32</f>
        <v>0</v>
      </c>
      <c r="G32" s="253"/>
      <c r="H32" s="202">
        <f>'Приложение №1'!H32</f>
        <v>0</v>
      </c>
      <c r="I32" s="204"/>
      <c r="J32" s="202">
        <f>'Приложение №1'!J32</f>
        <v>0</v>
      </c>
      <c r="K32" s="2"/>
      <c r="L32" s="166">
        <f>'Приложение №1'!L32</f>
        <v>0</v>
      </c>
      <c r="M32" s="2"/>
      <c r="N32" s="166">
        <f>'Приложение №1'!N32</f>
        <v>0</v>
      </c>
      <c r="O32" s="2"/>
      <c r="P32" s="166">
        <f>'Приложение №1'!P32</f>
        <v>0</v>
      </c>
      <c r="Q32" s="2"/>
      <c r="R32" s="202">
        <f>'Приложение №1'!R32</f>
        <v>0</v>
      </c>
      <c r="S32" s="2"/>
      <c r="T32" s="166">
        <f>'Приложение №1'!T32</f>
        <v>0</v>
      </c>
      <c r="U32" s="2"/>
      <c r="V32" s="166">
        <f>'Приложение №1'!V32</f>
        <v>0</v>
      </c>
      <c r="W32" s="2"/>
      <c r="X32" s="166">
        <f>'Приложение №1'!X32</f>
        <v>0</v>
      </c>
      <c r="Y32" s="253"/>
      <c r="Z32" s="202" t="e">
        <f>AB32+AD32+AF32</f>
        <v>#REF!</v>
      </c>
      <c r="AA32" s="2"/>
      <c r="AB32" s="166" t="e">
        <f>AB30*AB31/1000</f>
        <v>#REF!</v>
      </c>
      <c r="AC32" s="2"/>
      <c r="AD32" s="166" t="e">
        <f>AD30*AD31/1000</f>
        <v>#REF!</v>
      </c>
      <c r="AE32" s="2"/>
      <c r="AF32" s="166" t="e">
        <f>AF30*AF31/1000</f>
        <v>#REF!</v>
      </c>
      <c r="AG32" s="204"/>
      <c r="AH32" s="396"/>
      <c r="AI32" s="397"/>
      <c r="AJ32" s="288" t="e">
        <f>Z32/J32*100</f>
        <v>#REF!</v>
      </c>
      <c r="AK32" s="7"/>
      <c r="AL32" s="25"/>
      <c r="AM32" s="31"/>
      <c r="AN32" s="9"/>
    </row>
    <row r="33" spans="1:40" ht="12.75" hidden="1" customHeight="1">
      <c r="A33" s="62"/>
      <c r="B33" s="69" t="s">
        <v>103</v>
      </c>
      <c r="C33" s="70" t="s">
        <v>101</v>
      </c>
      <c r="D33" s="202">
        <f>'Приложение №1'!D33</f>
        <v>28.200000000000003</v>
      </c>
      <c r="E33" s="253"/>
      <c r="F33" s="202">
        <f>'Приложение №1'!F33</f>
        <v>44.5</v>
      </c>
      <c r="G33" s="253"/>
      <c r="H33" s="202">
        <f>'Приложение №1'!H33</f>
        <v>44.5</v>
      </c>
      <c r="I33" s="204"/>
      <c r="J33" s="202">
        <f>'Приложение №1'!J33</f>
        <v>28.3</v>
      </c>
      <c r="K33" s="2"/>
      <c r="L33" s="166">
        <f>'Приложение №1'!L33</f>
        <v>0</v>
      </c>
      <c r="M33" s="2"/>
      <c r="N33" s="166">
        <f>'Приложение №1'!N33</f>
        <v>0</v>
      </c>
      <c r="O33" s="2"/>
      <c r="P33" s="166">
        <f>'Приложение №1'!P33</f>
        <v>0</v>
      </c>
      <c r="Q33" s="2"/>
      <c r="R33" s="202">
        <f>'Приложение №1'!R33</f>
        <v>0</v>
      </c>
      <c r="S33" s="2"/>
      <c r="T33" s="166">
        <f>'Приложение №1'!T33</f>
        <v>0</v>
      </c>
      <c r="U33" s="2"/>
      <c r="V33" s="166">
        <f>'Приложение №1'!V33</f>
        <v>0</v>
      </c>
      <c r="W33" s="2"/>
      <c r="X33" s="166">
        <f>'Приложение №1'!X33</f>
        <v>0</v>
      </c>
      <c r="Y33" s="253"/>
      <c r="Z33" s="202" t="e">
        <f>AB33+AD33+AF33</f>
        <v>#REF!</v>
      </c>
      <c r="AA33" s="2"/>
      <c r="AB33" s="166" t="e">
        <f>#REF!</f>
        <v>#REF!</v>
      </c>
      <c r="AC33" s="2"/>
      <c r="AD33" s="166" t="e">
        <f>#REF!</f>
        <v>#REF!</v>
      </c>
      <c r="AE33" s="2"/>
      <c r="AF33" s="166" t="e">
        <f>#REF!</f>
        <v>#REF!</v>
      </c>
      <c r="AG33" s="204"/>
      <c r="AH33" s="396"/>
      <c r="AI33" s="397"/>
      <c r="AJ33" s="288"/>
      <c r="AK33" s="7"/>
      <c r="AL33" s="25"/>
      <c r="AM33" s="31"/>
      <c r="AN33" s="9"/>
    </row>
    <row r="34" spans="1:40" ht="12.75" hidden="1" customHeight="1">
      <c r="A34" s="62"/>
      <c r="B34" s="67" t="s">
        <v>102</v>
      </c>
      <c r="C34" s="63" t="s">
        <v>47</v>
      </c>
      <c r="D34" s="202">
        <f>'Приложение №1'!D34</f>
        <v>3675.4229999999998</v>
      </c>
      <c r="E34" s="253"/>
      <c r="F34" s="202">
        <f>'Приложение №1'!F34</f>
        <v>3770.7865168539329</v>
      </c>
      <c r="G34" s="253"/>
      <c r="H34" s="202">
        <f>'Приложение №1'!H34</f>
        <v>3770.7865168539329</v>
      </c>
      <c r="I34" s="204"/>
      <c r="J34" s="202">
        <f>'Приложение №1'!J34</f>
        <v>4221.43</v>
      </c>
      <c r="K34" s="2"/>
      <c r="L34" s="166">
        <f>'Приложение №1'!L34</f>
        <v>0</v>
      </c>
      <c r="M34" s="2"/>
      <c r="N34" s="166">
        <f>'Приложение №1'!N34</f>
        <v>0</v>
      </c>
      <c r="O34" s="2"/>
      <c r="P34" s="166">
        <f>'Приложение №1'!P34</f>
        <v>0</v>
      </c>
      <c r="Q34" s="2"/>
      <c r="R34" s="202">
        <f>'Приложение №1'!R34</f>
        <v>0</v>
      </c>
      <c r="S34" s="2"/>
      <c r="T34" s="166">
        <f>'Приложение №1'!T34</f>
        <v>0</v>
      </c>
      <c r="U34" s="2"/>
      <c r="V34" s="166">
        <f>'Приложение №1'!V34</f>
        <v>0</v>
      </c>
      <c r="W34" s="2"/>
      <c r="X34" s="166">
        <f>'Приложение №1'!X34</f>
        <v>0</v>
      </c>
      <c r="Y34" s="253"/>
      <c r="Z34" s="202" t="e">
        <f>Z35/Z33*1000</f>
        <v>#REF!</v>
      </c>
      <c r="AA34" s="2"/>
      <c r="AB34" s="166" t="e">
        <f>#REF!</f>
        <v>#REF!</v>
      </c>
      <c r="AC34" s="2"/>
      <c r="AD34" s="166" t="e">
        <f>#REF!</f>
        <v>#REF!</v>
      </c>
      <c r="AE34" s="2"/>
      <c r="AF34" s="166" t="e">
        <f>#REF!</f>
        <v>#REF!</v>
      </c>
      <c r="AG34" s="204"/>
      <c r="AH34" s="396"/>
      <c r="AI34" s="397"/>
      <c r="AJ34" s="288" t="e">
        <f>Z34/J34*100</f>
        <v>#REF!</v>
      </c>
      <c r="AK34" s="7"/>
      <c r="AL34" s="25"/>
      <c r="AM34" s="31"/>
      <c r="AN34" s="9"/>
    </row>
    <row r="35" spans="1:40" ht="12.75" hidden="1" customHeight="1">
      <c r="A35" s="68"/>
      <c r="B35" s="102" t="s">
        <v>53</v>
      </c>
      <c r="C35" s="58" t="s">
        <v>16</v>
      </c>
      <c r="D35" s="202">
        <f>'Приложение №1'!D35</f>
        <v>103.3</v>
      </c>
      <c r="E35" s="253"/>
      <c r="F35" s="202">
        <f>'Приложение №1'!F35</f>
        <v>167.8</v>
      </c>
      <c r="G35" s="253"/>
      <c r="H35" s="202">
        <f>'Приложение №1'!H35</f>
        <v>167.8</v>
      </c>
      <c r="I35" s="204"/>
      <c r="J35" s="202">
        <f>'Приложение №1'!J35</f>
        <v>119.466469</v>
      </c>
      <c r="K35" s="2"/>
      <c r="L35" s="166">
        <f>'Приложение №1'!L35</f>
        <v>0</v>
      </c>
      <c r="M35" s="2"/>
      <c r="N35" s="166">
        <f>'Приложение №1'!N35</f>
        <v>0</v>
      </c>
      <c r="O35" s="2"/>
      <c r="P35" s="166">
        <f>'Приложение №1'!P35</f>
        <v>0</v>
      </c>
      <c r="Q35" s="2"/>
      <c r="R35" s="202">
        <f>'Приложение №1'!R35</f>
        <v>0</v>
      </c>
      <c r="S35" s="2"/>
      <c r="T35" s="166">
        <f>'Приложение №1'!T35</f>
        <v>0</v>
      </c>
      <c r="U35" s="2"/>
      <c r="V35" s="166">
        <f>'Приложение №1'!V35</f>
        <v>0</v>
      </c>
      <c r="W35" s="2"/>
      <c r="X35" s="166">
        <f>'Приложение №1'!X35</f>
        <v>0</v>
      </c>
      <c r="Y35" s="253"/>
      <c r="Z35" s="202" t="e">
        <f>AB35+AD35+AF35</f>
        <v>#REF!</v>
      </c>
      <c r="AA35" s="2"/>
      <c r="AB35" s="166" t="e">
        <f>AB33*AB34/1000</f>
        <v>#REF!</v>
      </c>
      <c r="AC35" s="2"/>
      <c r="AD35" s="166" t="e">
        <f>AD33*AD34/1000</f>
        <v>#REF!</v>
      </c>
      <c r="AE35" s="2"/>
      <c r="AF35" s="166" t="e">
        <f>AF33*AF34/1000</f>
        <v>#REF!</v>
      </c>
      <c r="AG35" s="204"/>
      <c r="AH35" s="396"/>
      <c r="AI35" s="397"/>
      <c r="AJ35" s="288" t="e">
        <f>Z35/J35*100</f>
        <v>#REF!</v>
      </c>
      <c r="AK35" s="7"/>
      <c r="AL35" s="25"/>
      <c r="AM35" s="31"/>
      <c r="AN35" s="9"/>
    </row>
    <row r="36" spans="1:40" ht="12.75" hidden="1" customHeight="1">
      <c r="A36" s="62"/>
      <c r="B36" s="69" t="s">
        <v>104</v>
      </c>
      <c r="C36" s="70" t="s">
        <v>101</v>
      </c>
      <c r="D36" s="202">
        <f>'Приложение №1'!D36</f>
        <v>230.8</v>
      </c>
      <c r="E36" s="253"/>
      <c r="F36" s="202">
        <f>'Приложение №1'!F36</f>
        <v>1793</v>
      </c>
      <c r="G36" s="253"/>
      <c r="H36" s="202">
        <f>'Приложение №1'!H36</f>
        <v>1793</v>
      </c>
      <c r="I36" s="204"/>
      <c r="J36" s="202">
        <f>'Приложение №1'!J36</f>
        <v>230.89999999999998</v>
      </c>
      <c r="K36" s="2"/>
      <c r="L36" s="166">
        <f>'Приложение №1'!L36</f>
        <v>0</v>
      </c>
      <c r="M36" s="2"/>
      <c r="N36" s="166">
        <f>'Приложение №1'!N36</f>
        <v>0</v>
      </c>
      <c r="O36" s="2"/>
      <c r="P36" s="166">
        <f>'Приложение №1'!P36</f>
        <v>0</v>
      </c>
      <c r="Q36" s="2"/>
      <c r="R36" s="202">
        <f>'Приложение №1'!R36</f>
        <v>0</v>
      </c>
      <c r="S36" s="2"/>
      <c r="T36" s="166">
        <f>'Приложение №1'!T36</f>
        <v>0</v>
      </c>
      <c r="U36" s="2"/>
      <c r="V36" s="166">
        <f>'Приложение №1'!V36</f>
        <v>0</v>
      </c>
      <c r="W36" s="2"/>
      <c r="X36" s="166">
        <f>'Приложение №1'!X36</f>
        <v>0</v>
      </c>
      <c r="Y36" s="253"/>
      <c r="Z36" s="202" t="e">
        <f>AB36+AD36+AF36</f>
        <v>#REF!</v>
      </c>
      <c r="AA36" s="2"/>
      <c r="AB36" s="166" t="e">
        <f>#REF!</f>
        <v>#REF!</v>
      </c>
      <c r="AC36" s="2"/>
      <c r="AD36" s="166" t="e">
        <f>#REF!</f>
        <v>#REF!</v>
      </c>
      <c r="AE36" s="2"/>
      <c r="AF36" s="166" t="e">
        <f>#REF!</f>
        <v>#REF!</v>
      </c>
      <c r="AG36" s="204"/>
      <c r="AH36" s="396"/>
      <c r="AI36" s="397"/>
      <c r="AJ36" s="288"/>
      <c r="AK36" s="7"/>
      <c r="AL36" s="25"/>
      <c r="AM36" s="31"/>
      <c r="AN36" s="9"/>
    </row>
    <row r="37" spans="1:40" ht="12.75" hidden="1" customHeight="1">
      <c r="A37" s="62"/>
      <c r="B37" s="67" t="s">
        <v>102</v>
      </c>
      <c r="C37" s="63" t="s">
        <v>47</v>
      </c>
      <c r="D37" s="202">
        <f>'Приложение №1'!D37</f>
        <v>3633.6549999999997</v>
      </c>
      <c r="E37" s="253"/>
      <c r="F37" s="202">
        <f>'Приложение №1'!F37</f>
        <v>3651.4779698828779</v>
      </c>
      <c r="G37" s="253"/>
      <c r="H37" s="202">
        <f>'Приложение №1'!H37</f>
        <v>3651.4779698828779</v>
      </c>
      <c r="I37" s="204"/>
      <c r="J37" s="202">
        <f>'Приложение №1'!J37</f>
        <v>4172.6899999999996</v>
      </c>
      <c r="K37" s="2"/>
      <c r="L37" s="166">
        <f>'Приложение №1'!L37</f>
        <v>0</v>
      </c>
      <c r="M37" s="2"/>
      <c r="N37" s="166">
        <f>'Приложение №1'!N37</f>
        <v>0</v>
      </c>
      <c r="O37" s="2"/>
      <c r="P37" s="166">
        <f>'Приложение №1'!P37</f>
        <v>0</v>
      </c>
      <c r="Q37" s="2"/>
      <c r="R37" s="202">
        <f>'Приложение №1'!R37</f>
        <v>0</v>
      </c>
      <c r="S37" s="2"/>
      <c r="T37" s="166">
        <f>'Приложение №1'!T37</f>
        <v>0</v>
      </c>
      <c r="U37" s="2"/>
      <c r="V37" s="166">
        <f>'Приложение №1'!V37</f>
        <v>0</v>
      </c>
      <c r="W37" s="2"/>
      <c r="X37" s="166">
        <f>'Приложение №1'!X37</f>
        <v>0</v>
      </c>
      <c r="Y37" s="253"/>
      <c r="Z37" s="202" t="e">
        <f>Z38/Z36*1000</f>
        <v>#REF!</v>
      </c>
      <c r="AA37" s="2"/>
      <c r="AB37" s="166" t="e">
        <f>#REF!</f>
        <v>#REF!</v>
      </c>
      <c r="AC37" s="2"/>
      <c r="AD37" s="166" t="e">
        <f>#REF!</f>
        <v>#REF!</v>
      </c>
      <c r="AE37" s="2"/>
      <c r="AF37" s="166" t="e">
        <f>#REF!</f>
        <v>#REF!</v>
      </c>
      <c r="AG37" s="204"/>
      <c r="AH37" s="396"/>
      <c r="AI37" s="397"/>
      <c r="AJ37" s="288" t="e">
        <f>Z37/J37*100</f>
        <v>#REF!</v>
      </c>
      <c r="AK37" s="7"/>
      <c r="AL37" s="25"/>
      <c r="AM37" s="31"/>
      <c r="AN37" s="9"/>
    </row>
    <row r="38" spans="1:40" ht="12.75" hidden="1" customHeight="1">
      <c r="A38" s="68"/>
      <c r="B38" s="67" t="s">
        <v>53</v>
      </c>
      <c r="C38" s="58" t="s">
        <v>16</v>
      </c>
      <c r="D38" s="202">
        <f>'Приложение №1'!D38</f>
        <v>836.80000000000007</v>
      </c>
      <c r="E38" s="253"/>
      <c r="F38" s="202">
        <f>'Приложение №1'!F38</f>
        <v>6547.1</v>
      </c>
      <c r="G38" s="253"/>
      <c r="H38" s="202">
        <f>'Приложение №1'!H38</f>
        <v>6547.1</v>
      </c>
      <c r="I38" s="204"/>
      <c r="J38" s="202">
        <f>'Приложение №1'!J38</f>
        <v>963.47412099999974</v>
      </c>
      <c r="K38" s="2"/>
      <c r="L38" s="166">
        <f>'Приложение №1'!L38</f>
        <v>0</v>
      </c>
      <c r="M38" s="2"/>
      <c r="N38" s="166">
        <f>'Приложение №1'!N38</f>
        <v>0</v>
      </c>
      <c r="O38" s="2"/>
      <c r="P38" s="166">
        <f>'Приложение №1'!P38</f>
        <v>0</v>
      </c>
      <c r="Q38" s="2"/>
      <c r="R38" s="202">
        <f>'Приложение №1'!R38</f>
        <v>0</v>
      </c>
      <c r="S38" s="2"/>
      <c r="T38" s="166">
        <f>'Приложение №1'!T38</f>
        <v>0</v>
      </c>
      <c r="U38" s="2"/>
      <c r="V38" s="166">
        <f>'Приложение №1'!V38</f>
        <v>0</v>
      </c>
      <c r="W38" s="2"/>
      <c r="X38" s="166">
        <f>'Приложение №1'!X38</f>
        <v>0</v>
      </c>
      <c r="Y38" s="253"/>
      <c r="Z38" s="202" t="e">
        <f>AB38+AD38+AF38</f>
        <v>#REF!</v>
      </c>
      <c r="AA38" s="2"/>
      <c r="AB38" s="166" t="e">
        <f>AB36*AB37/1000</f>
        <v>#REF!</v>
      </c>
      <c r="AC38" s="2"/>
      <c r="AD38" s="166" t="e">
        <f>AD36*AD37/1000</f>
        <v>#REF!</v>
      </c>
      <c r="AE38" s="2"/>
      <c r="AF38" s="166" t="e">
        <f>AF36*AF37/1000</f>
        <v>#REF!</v>
      </c>
      <c r="AG38" s="204"/>
      <c r="AH38" s="396"/>
      <c r="AI38" s="397"/>
      <c r="AJ38" s="288" t="e">
        <f>Z38/J38*100</f>
        <v>#REF!</v>
      </c>
      <c r="AK38" s="7"/>
      <c r="AL38" s="25"/>
      <c r="AM38" s="31"/>
      <c r="AN38" s="9"/>
    </row>
    <row r="39" spans="1:40" ht="12.75" customHeight="1" thickTop="1">
      <c r="A39" s="62"/>
      <c r="B39" s="69" t="s">
        <v>105</v>
      </c>
      <c r="C39" s="70" t="s">
        <v>101</v>
      </c>
      <c r="D39" s="202">
        <f>'Приложение №1'!D39</f>
        <v>1758.9</v>
      </c>
      <c r="E39" s="253"/>
      <c r="F39" s="202">
        <f>'Приложение №1'!F39</f>
        <v>0</v>
      </c>
      <c r="G39" s="253"/>
      <c r="H39" s="202">
        <f>'Приложение №1'!H39</f>
        <v>0</v>
      </c>
      <c r="I39" s="204"/>
      <c r="J39" s="202">
        <f>'Приложение №1'!J39</f>
        <v>1758.9</v>
      </c>
      <c r="K39" s="2"/>
      <c r="L39" s="166">
        <f>'Приложение №1'!L39</f>
        <v>0</v>
      </c>
      <c r="M39" s="2"/>
      <c r="N39" s="166">
        <f>'Приложение №1'!N39</f>
        <v>0</v>
      </c>
      <c r="O39" s="2"/>
      <c r="P39" s="166">
        <f>'Приложение №1'!P39</f>
        <v>0</v>
      </c>
      <c r="Q39" s="2"/>
      <c r="R39" s="202">
        <f>'Приложение №1'!R39</f>
        <v>0</v>
      </c>
      <c r="S39" s="2"/>
      <c r="T39" s="166">
        <f>'Приложение №1'!T39</f>
        <v>0</v>
      </c>
      <c r="U39" s="2"/>
      <c r="V39" s="166">
        <f>'Приложение №1'!V39</f>
        <v>0</v>
      </c>
      <c r="W39" s="2"/>
      <c r="X39" s="166">
        <f>'Приложение №1'!X39</f>
        <v>0</v>
      </c>
      <c r="Y39" s="253"/>
      <c r="Z39" s="202" t="e">
        <f>AB39+AD39+AF39</f>
        <v>#REF!</v>
      </c>
      <c r="AA39" s="2"/>
      <c r="AB39" s="166" t="e">
        <f>#REF!</f>
        <v>#REF!</v>
      </c>
      <c r="AC39" s="2"/>
      <c r="AD39" s="166" t="e">
        <f>#REF!</f>
        <v>#REF!</v>
      </c>
      <c r="AE39" s="2"/>
      <c r="AF39" s="166" t="e">
        <f>#REF!</f>
        <v>#REF!</v>
      </c>
      <c r="AG39" s="204"/>
      <c r="AH39" s="396"/>
      <c r="AI39" s="397"/>
      <c r="AJ39" s="288"/>
      <c r="AK39" s="7"/>
      <c r="AL39" s="25"/>
      <c r="AM39" s="31"/>
      <c r="AN39" s="9"/>
    </row>
    <row r="40" spans="1:40">
      <c r="A40" s="62"/>
      <c r="B40" s="67" t="s">
        <v>102</v>
      </c>
      <c r="C40" s="63" t="s">
        <v>47</v>
      </c>
      <c r="D40" s="202">
        <f>'Приложение №1'!D40</f>
        <v>3607.9524999999994</v>
      </c>
      <c r="E40" s="253"/>
      <c r="F40" s="202">
        <f>'Приложение №1'!F40</f>
        <v>0</v>
      </c>
      <c r="G40" s="253"/>
      <c r="H40" s="202">
        <f>'Приложение №1'!H40</f>
        <v>0</v>
      </c>
      <c r="I40" s="204"/>
      <c r="J40" s="202">
        <f>'Приложение №1'!J40</f>
        <v>4142.6899999999996</v>
      </c>
      <c r="K40" s="2"/>
      <c r="L40" s="166">
        <f>'Приложение №1'!L40</f>
        <v>0</v>
      </c>
      <c r="M40" s="2"/>
      <c r="N40" s="166">
        <f>'Приложение №1'!N40</f>
        <v>0</v>
      </c>
      <c r="O40" s="2"/>
      <c r="P40" s="166">
        <f>'Приложение №1'!P40</f>
        <v>0</v>
      </c>
      <c r="Q40" s="2"/>
      <c r="R40" s="202">
        <f>'Приложение №1'!R40</f>
        <v>0</v>
      </c>
      <c r="S40" s="2"/>
      <c r="T40" s="166">
        <f>'Приложение №1'!T40</f>
        <v>0</v>
      </c>
      <c r="U40" s="2"/>
      <c r="V40" s="166">
        <f>'Приложение №1'!V40</f>
        <v>0</v>
      </c>
      <c r="W40" s="2"/>
      <c r="X40" s="166">
        <f>'Приложение №1'!X40</f>
        <v>0</v>
      </c>
      <c r="Y40" s="253"/>
      <c r="Z40" s="202" t="e">
        <f>Z41/Z39*1000</f>
        <v>#REF!</v>
      </c>
      <c r="AA40" s="2"/>
      <c r="AB40" s="166" t="e">
        <f>#REF!</f>
        <v>#REF!</v>
      </c>
      <c r="AC40" s="2"/>
      <c r="AD40" s="166" t="e">
        <f>#REF!</f>
        <v>#REF!</v>
      </c>
      <c r="AE40" s="2"/>
      <c r="AF40" s="166" t="e">
        <f>#REF!</f>
        <v>#REF!</v>
      </c>
      <c r="AG40" s="204"/>
      <c r="AH40" s="396"/>
      <c r="AI40" s="397"/>
      <c r="AJ40" s="288" t="e">
        <f>Z40/J40*100</f>
        <v>#REF!</v>
      </c>
      <c r="AK40" s="7"/>
      <c r="AL40" s="25"/>
      <c r="AM40" s="31"/>
      <c r="AN40" s="9"/>
    </row>
    <row r="41" spans="1:40">
      <c r="A41" s="68"/>
      <c r="B41" s="67" t="s">
        <v>53</v>
      </c>
      <c r="C41" s="58" t="s">
        <v>16</v>
      </c>
      <c r="D41" s="202">
        <f>'Приложение №1'!D41</f>
        <v>6332.7000000000007</v>
      </c>
      <c r="E41" s="253"/>
      <c r="F41" s="202">
        <f>'Приложение №1'!F41</f>
        <v>0</v>
      </c>
      <c r="G41" s="253"/>
      <c r="H41" s="202">
        <f>'Приложение №1'!H41</f>
        <v>0</v>
      </c>
      <c r="I41" s="204"/>
      <c r="J41" s="202">
        <f>'Приложение №1'!J41</f>
        <v>7286.5774409999995</v>
      </c>
      <c r="K41" s="2"/>
      <c r="L41" s="166">
        <f>'Приложение №1'!L41</f>
        <v>0</v>
      </c>
      <c r="M41" s="2"/>
      <c r="N41" s="166">
        <f>'Приложение №1'!N41</f>
        <v>0</v>
      </c>
      <c r="O41" s="2"/>
      <c r="P41" s="166">
        <f>'Приложение №1'!P41</f>
        <v>0</v>
      </c>
      <c r="Q41" s="2"/>
      <c r="R41" s="202">
        <f>'Приложение №1'!R41</f>
        <v>0</v>
      </c>
      <c r="S41" s="2"/>
      <c r="T41" s="166">
        <f>'Приложение №1'!T41</f>
        <v>0</v>
      </c>
      <c r="U41" s="2"/>
      <c r="V41" s="166">
        <f>'Приложение №1'!V41</f>
        <v>0</v>
      </c>
      <c r="W41" s="2"/>
      <c r="X41" s="166">
        <f>'Приложение №1'!X41</f>
        <v>0</v>
      </c>
      <c r="Y41" s="253"/>
      <c r="Z41" s="202" t="e">
        <f>AB41+AD41+AF41</f>
        <v>#REF!</v>
      </c>
      <c r="AA41" s="2"/>
      <c r="AB41" s="166" t="e">
        <f>AB39*AB40/1000</f>
        <v>#REF!</v>
      </c>
      <c r="AC41" s="2"/>
      <c r="AD41" s="166" t="e">
        <f>AD39*AD40/1000</f>
        <v>#REF!</v>
      </c>
      <c r="AE41" s="2"/>
      <c r="AF41" s="166" t="e">
        <f>AF39*AF40/1000</f>
        <v>#REF!</v>
      </c>
      <c r="AG41" s="204"/>
      <c r="AH41" s="396"/>
      <c r="AI41" s="397"/>
      <c r="AJ41" s="288" t="e">
        <f>Z41/J41*100</f>
        <v>#REF!</v>
      </c>
      <c r="AK41" s="7"/>
      <c r="AL41" s="25"/>
      <c r="AM41" s="31"/>
      <c r="AN41" s="9"/>
    </row>
    <row r="42" spans="1:40" ht="13.5" hidden="1">
      <c r="A42" s="62"/>
      <c r="B42" s="69" t="s">
        <v>106</v>
      </c>
      <c r="C42" s="70" t="s">
        <v>101</v>
      </c>
      <c r="D42" s="202">
        <f>'Приложение №1'!D42</f>
        <v>0</v>
      </c>
      <c r="E42" s="253"/>
      <c r="F42" s="202">
        <f>'Приложение №1'!F42</f>
        <v>0</v>
      </c>
      <c r="G42" s="253"/>
      <c r="H42" s="202">
        <f>'Приложение №1'!H42</f>
        <v>0</v>
      </c>
      <c r="I42" s="204"/>
      <c r="J42" s="202">
        <f>'Приложение №1'!J42</f>
        <v>0</v>
      </c>
      <c r="K42" s="2"/>
      <c r="L42" s="166">
        <f>'Приложение №1'!L42</f>
        <v>0</v>
      </c>
      <c r="M42" s="2"/>
      <c r="N42" s="166">
        <f>'Приложение №1'!N42</f>
        <v>0</v>
      </c>
      <c r="O42" s="2"/>
      <c r="P42" s="166">
        <f>'Приложение №1'!P42</f>
        <v>0</v>
      </c>
      <c r="Q42" s="2"/>
      <c r="R42" s="202">
        <f>'Приложение №1'!R42</f>
        <v>0</v>
      </c>
      <c r="S42" s="2"/>
      <c r="T42" s="166">
        <f>'Приложение №1'!T42</f>
        <v>0</v>
      </c>
      <c r="U42" s="2"/>
      <c r="V42" s="166">
        <f>'Приложение №1'!V42</f>
        <v>0</v>
      </c>
      <c r="W42" s="2"/>
      <c r="X42" s="166">
        <f>'Приложение №1'!X42</f>
        <v>0</v>
      </c>
      <c r="Y42" s="253"/>
      <c r="Z42" s="202" t="e">
        <f>AB42+AD42+AF42</f>
        <v>#REF!</v>
      </c>
      <c r="AA42" s="2"/>
      <c r="AB42" s="166" t="e">
        <f>#REF!</f>
        <v>#REF!</v>
      </c>
      <c r="AC42" s="2"/>
      <c r="AD42" s="166" t="e">
        <f>#REF!</f>
        <v>#REF!</v>
      </c>
      <c r="AE42" s="2"/>
      <c r="AF42" s="166" t="e">
        <f>#REF!</f>
        <v>#REF!</v>
      </c>
      <c r="AG42" s="204"/>
      <c r="AH42" s="396"/>
      <c r="AI42" s="397"/>
      <c r="AJ42" s="288"/>
      <c r="AK42" s="7"/>
      <c r="AL42" s="25"/>
      <c r="AM42" s="31"/>
      <c r="AN42" s="9"/>
    </row>
    <row r="43" spans="1:40" hidden="1">
      <c r="A43" s="62"/>
      <c r="B43" s="67" t="s">
        <v>102</v>
      </c>
      <c r="C43" s="63" t="s">
        <v>47</v>
      </c>
      <c r="D43" s="202">
        <f>'Приложение №1'!D43</f>
        <v>0</v>
      </c>
      <c r="E43" s="253"/>
      <c r="F43" s="202">
        <f>'Приложение №1'!F43</f>
        <v>0</v>
      </c>
      <c r="G43" s="253"/>
      <c r="H43" s="202">
        <f>'Приложение №1'!H43</f>
        <v>0</v>
      </c>
      <c r="I43" s="204"/>
      <c r="J43" s="202">
        <f>'Приложение №1'!J43</f>
        <v>0</v>
      </c>
      <c r="K43" s="2"/>
      <c r="L43" s="166">
        <f>'Приложение №1'!L43</f>
        <v>0</v>
      </c>
      <c r="M43" s="2"/>
      <c r="N43" s="166">
        <f>'Приложение №1'!N43</f>
        <v>0</v>
      </c>
      <c r="O43" s="2"/>
      <c r="P43" s="166">
        <f>'Приложение №1'!P43</f>
        <v>0</v>
      </c>
      <c r="Q43" s="2"/>
      <c r="R43" s="202">
        <f>'Приложение №1'!R43</f>
        <v>0</v>
      </c>
      <c r="S43" s="2"/>
      <c r="T43" s="166">
        <f>'Приложение №1'!T43</f>
        <v>0</v>
      </c>
      <c r="U43" s="2"/>
      <c r="V43" s="166">
        <f>'Приложение №1'!V43</f>
        <v>0</v>
      </c>
      <c r="W43" s="2"/>
      <c r="X43" s="166">
        <f>'Приложение №1'!X43</f>
        <v>0</v>
      </c>
      <c r="Y43" s="253"/>
      <c r="Z43" s="202" t="e">
        <f>Z44/Z42*1000</f>
        <v>#REF!</v>
      </c>
      <c r="AA43" s="2"/>
      <c r="AB43" s="166" t="e">
        <f>#REF!</f>
        <v>#REF!</v>
      </c>
      <c r="AC43" s="2"/>
      <c r="AD43" s="166" t="e">
        <f>#REF!</f>
        <v>#REF!</v>
      </c>
      <c r="AE43" s="46"/>
      <c r="AF43" s="166" t="e">
        <f>#REF!</f>
        <v>#REF!</v>
      </c>
      <c r="AG43" s="204"/>
      <c r="AH43" s="396"/>
      <c r="AI43" s="397"/>
      <c r="AJ43" s="288" t="e">
        <f>Z43/J43*100</f>
        <v>#REF!</v>
      </c>
      <c r="AK43" s="7"/>
      <c r="AL43" s="25"/>
      <c r="AM43" s="31"/>
      <c r="AN43" s="9"/>
    </row>
    <row r="44" spans="1:40" hidden="1">
      <c r="A44" s="68"/>
      <c r="B44" s="67" t="s">
        <v>53</v>
      </c>
      <c r="C44" s="58" t="s">
        <v>16</v>
      </c>
      <c r="D44" s="202">
        <f>'Приложение №1'!D44</f>
        <v>0</v>
      </c>
      <c r="E44" s="253"/>
      <c r="F44" s="202">
        <f>'Приложение №1'!F44</f>
        <v>0</v>
      </c>
      <c r="G44" s="253"/>
      <c r="H44" s="202">
        <f>'Приложение №1'!H44</f>
        <v>0</v>
      </c>
      <c r="I44" s="204"/>
      <c r="J44" s="202">
        <f>'Приложение №1'!J44</f>
        <v>0</v>
      </c>
      <c r="K44" s="2"/>
      <c r="L44" s="166">
        <f>'Приложение №1'!L44</f>
        <v>0</v>
      </c>
      <c r="M44" s="2"/>
      <c r="N44" s="166">
        <f>'Приложение №1'!N44</f>
        <v>0</v>
      </c>
      <c r="O44" s="2"/>
      <c r="P44" s="166">
        <f>'Приложение №1'!P44</f>
        <v>0</v>
      </c>
      <c r="Q44" s="2"/>
      <c r="R44" s="202">
        <f>'Приложение №1'!R44</f>
        <v>0</v>
      </c>
      <c r="S44" s="2"/>
      <c r="T44" s="166">
        <f>'Приложение №1'!T44</f>
        <v>0</v>
      </c>
      <c r="U44" s="2"/>
      <c r="V44" s="166">
        <f>'Приложение №1'!V44</f>
        <v>0</v>
      </c>
      <c r="W44" s="2"/>
      <c r="X44" s="166">
        <f>'Приложение №1'!X44</f>
        <v>0</v>
      </c>
      <c r="Y44" s="253"/>
      <c r="Z44" s="202" t="e">
        <f>AB44+AD44+AF44</f>
        <v>#REF!</v>
      </c>
      <c r="AA44" s="2"/>
      <c r="AB44" s="166" t="e">
        <f>AB42*AB43/1000</f>
        <v>#REF!</v>
      </c>
      <c r="AC44" s="46"/>
      <c r="AD44" s="166" t="e">
        <f>AD42*AD43/1000</f>
        <v>#REF!</v>
      </c>
      <c r="AE44" s="46"/>
      <c r="AF44" s="166" t="e">
        <f>AF42*AF43/1000</f>
        <v>#REF!</v>
      </c>
      <c r="AG44" s="204"/>
      <c r="AH44" s="396"/>
      <c r="AI44" s="397"/>
      <c r="AJ44" s="288" t="e">
        <f>Z44/J44*100</f>
        <v>#REF!</v>
      </c>
      <c r="AK44" s="7"/>
      <c r="AL44" s="25"/>
      <c r="AM44" s="31"/>
      <c r="AN44" s="9"/>
    </row>
    <row r="45" spans="1:40" hidden="1">
      <c r="A45" s="62" t="s">
        <v>107</v>
      </c>
      <c r="B45" s="903" t="s">
        <v>108</v>
      </c>
      <c r="C45" s="58" t="s">
        <v>48</v>
      </c>
      <c r="D45" s="202">
        <f>'Приложение №1'!D45</f>
        <v>0</v>
      </c>
      <c r="E45" s="252"/>
      <c r="F45" s="202">
        <f>'Приложение №1'!F45</f>
        <v>0</v>
      </c>
      <c r="G45" s="252"/>
      <c r="H45" s="202">
        <f>'Приложение №1'!H45</f>
        <v>0</v>
      </c>
      <c r="I45" s="203"/>
      <c r="J45" s="202">
        <f>'Приложение №1'!J45</f>
        <v>0</v>
      </c>
      <c r="K45" s="46"/>
      <c r="L45" s="166">
        <f>'Приложение №1'!L45</f>
        <v>0</v>
      </c>
      <c r="M45" s="46"/>
      <c r="N45" s="166">
        <f>'Приложение №1'!N45</f>
        <v>0</v>
      </c>
      <c r="O45" s="46"/>
      <c r="P45" s="166">
        <f>'Приложение №1'!P45</f>
        <v>0</v>
      </c>
      <c r="Q45" s="46"/>
      <c r="R45" s="202">
        <f>'Приложение №1'!R45</f>
        <v>0</v>
      </c>
      <c r="S45" s="40"/>
      <c r="T45" s="166">
        <f>'Приложение №1'!T45</f>
        <v>0</v>
      </c>
      <c r="U45" s="2"/>
      <c r="V45" s="166">
        <f>'Приложение №1'!V45</f>
        <v>0</v>
      </c>
      <c r="W45" s="2"/>
      <c r="X45" s="166">
        <f>'Приложение №1'!X45</f>
        <v>0</v>
      </c>
      <c r="Y45" s="253"/>
      <c r="Z45" s="202" t="e">
        <f>AB45+AD45+AF45</f>
        <v>#REF!</v>
      </c>
      <c r="AA45" s="46"/>
      <c r="AB45" s="166" t="e">
        <f>#REF!</f>
        <v>#REF!</v>
      </c>
      <c r="AC45" s="46"/>
      <c r="AD45" s="166" t="e">
        <f>#REF!</f>
        <v>#REF!</v>
      </c>
      <c r="AE45" s="46"/>
      <c r="AF45" s="166" t="e">
        <f>#REF!</f>
        <v>#REF!</v>
      </c>
      <c r="AG45" s="204"/>
      <c r="AH45" s="390"/>
      <c r="AI45" s="391"/>
      <c r="AJ45" s="284"/>
      <c r="AK45" s="7"/>
      <c r="AL45" s="25"/>
      <c r="AM45" s="31"/>
      <c r="AN45" s="9"/>
    </row>
    <row r="46" spans="1:40" hidden="1">
      <c r="A46" s="62"/>
      <c r="B46" s="904"/>
      <c r="C46" s="70" t="s">
        <v>109</v>
      </c>
      <c r="D46" s="202">
        <f>'Приложение №1'!D46</f>
        <v>0</v>
      </c>
      <c r="E46" s="253"/>
      <c r="F46" s="202">
        <f>'Приложение №1'!F46</f>
        <v>0</v>
      </c>
      <c r="G46" s="253"/>
      <c r="H46" s="202">
        <f>'Приложение №1'!H46</f>
        <v>0</v>
      </c>
      <c r="I46" s="204"/>
      <c r="J46" s="202">
        <f>'Приложение №1'!J46</f>
        <v>0</v>
      </c>
      <c r="K46" s="46"/>
      <c r="L46" s="166">
        <f>'Приложение №1'!L46</f>
        <v>0</v>
      </c>
      <c r="M46" s="46"/>
      <c r="N46" s="166">
        <f>'Приложение №1'!N46</f>
        <v>0</v>
      </c>
      <c r="O46" s="46"/>
      <c r="P46" s="166">
        <f>'Приложение №1'!P46</f>
        <v>0</v>
      </c>
      <c r="Q46" s="46"/>
      <c r="R46" s="202">
        <f>'Приложение №1'!R46</f>
        <v>0</v>
      </c>
      <c r="S46" s="2"/>
      <c r="T46" s="166">
        <f>'Приложение №1'!T46</f>
        <v>0</v>
      </c>
      <c r="U46" s="2"/>
      <c r="V46" s="166">
        <f>'Приложение №1'!V46</f>
        <v>0</v>
      </c>
      <c r="W46" s="2"/>
      <c r="X46" s="166">
        <f>'Приложение №1'!X46</f>
        <v>0</v>
      </c>
      <c r="Y46" s="253"/>
      <c r="Z46" s="202" t="e">
        <f>Z47/Z45*1000</f>
        <v>#REF!</v>
      </c>
      <c r="AA46" s="46"/>
      <c r="AB46" s="166" t="e">
        <f>#REF!</f>
        <v>#REF!</v>
      </c>
      <c r="AC46" s="46"/>
      <c r="AD46" s="166" t="e">
        <f>#REF!</f>
        <v>#REF!</v>
      </c>
      <c r="AE46" s="46"/>
      <c r="AF46" s="166" t="e">
        <f>#REF!</f>
        <v>#REF!</v>
      </c>
      <c r="AG46" s="204"/>
      <c r="AH46" s="396"/>
      <c r="AI46" s="397"/>
      <c r="AJ46" s="289" t="e">
        <f>Z46/J46*100</f>
        <v>#REF!</v>
      </c>
      <c r="AK46" s="7"/>
      <c r="AL46" s="25"/>
      <c r="AM46" s="31"/>
      <c r="AN46" s="9"/>
    </row>
    <row r="47" spans="1:40" hidden="1">
      <c r="A47" s="68"/>
      <c r="B47" s="905"/>
      <c r="C47" s="58" t="s">
        <v>16</v>
      </c>
      <c r="D47" s="202">
        <f>'Приложение №1'!D47</f>
        <v>0</v>
      </c>
      <c r="E47" s="253"/>
      <c r="F47" s="202">
        <f>'Приложение №1'!F47</f>
        <v>0</v>
      </c>
      <c r="G47" s="253"/>
      <c r="H47" s="202">
        <f>'Приложение №1'!H47</f>
        <v>0</v>
      </c>
      <c r="I47" s="204"/>
      <c r="J47" s="202">
        <f>'Приложение №1'!J47</f>
        <v>0</v>
      </c>
      <c r="K47" s="46"/>
      <c r="L47" s="166">
        <f>'Приложение №1'!L47</f>
        <v>0</v>
      </c>
      <c r="M47" s="46"/>
      <c r="N47" s="166">
        <f>'Приложение №1'!N47</f>
        <v>0</v>
      </c>
      <c r="O47" s="46"/>
      <c r="P47" s="166">
        <f>'Приложение №1'!P47</f>
        <v>0</v>
      </c>
      <c r="Q47" s="46"/>
      <c r="R47" s="202">
        <f>'Приложение №1'!R47</f>
        <v>0</v>
      </c>
      <c r="S47" s="2"/>
      <c r="T47" s="166">
        <f>'Приложение №1'!T47</f>
        <v>0</v>
      </c>
      <c r="U47" s="2"/>
      <c r="V47" s="166">
        <f>'Приложение №1'!V47</f>
        <v>0</v>
      </c>
      <c r="W47" s="2"/>
      <c r="X47" s="166">
        <f>'Приложение №1'!X47</f>
        <v>0</v>
      </c>
      <c r="Y47" s="253"/>
      <c r="Z47" s="202" t="e">
        <f>AB47+AD47+AF47</f>
        <v>#REF!</v>
      </c>
      <c r="AA47" s="46"/>
      <c r="AB47" s="166" t="e">
        <f>AB45*AB46/1000</f>
        <v>#REF!</v>
      </c>
      <c r="AC47" s="46"/>
      <c r="AD47" s="166" t="e">
        <f>AD45*AD46/1000</f>
        <v>#REF!</v>
      </c>
      <c r="AE47" s="46"/>
      <c r="AF47" s="166" t="e">
        <f>AF45*AF46/1000</f>
        <v>#REF!</v>
      </c>
      <c r="AG47" s="204"/>
      <c r="AH47" s="398" t="e">
        <f>Z47-R47</f>
        <v>#REF!</v>
      </c>
      <c r="AI47" s="399" t="e">
        <f>ABS(AH47/R47*100)</f>
        <v>#REF!</v>
      </c>
      <c r="AJ47" s="288" t="e">
        <f>Z47/J47*100</f>
        <v>#REF!</v>
      </c>
      <c r="AK47" s="7"/>
      <c r="AL47" s="25"/>
      <c r="AM47" s="31"/>
      <c r="AN47" s="9"/>
    </row>
    <row r="48" spans="1:40" hidden="1">
      <c r="A48" s="62" t="s">
        <v>110</v>
      </c>
      <c r="B48" s="903" t="s">
        <v>111</v>
      </c>
      <c r="C48" s="58" t="s">
        <v>48</v>
      </c>
      <c r="D48" s="202">
        <f>'Приложение №1'!D48</f>
        <v>0</v>
      </c>
      <c r="E48" s="252"/>
      <c r="F48" s="202">
        <f>'Приложение №1'!F48</f>
        <v>0</v>
      </c>
      <c r="G48" s="252"/>
      <c r="H48" s="202">
        <f>'Приложение №1'!H48</f>
        <v>0</v>
      </c>
      <c r="I48" s="203"/>
      <c r="J48" s="202">
        <f>'Приложение №1'!J48</f>
        <v>0</v>
      </c>
      <c r="K48" s="46"/>
      <c r="L48" s="166">
        <f>'Приложение №1'!L48</f>
        <v>0</v>
      </c>
      <c r="M48" s="46"/>
      <c r="N48" s="166">
        <f>'Приложение №1'!N48</f>
        <v>0</v>
      </c>
      <c r="O48" s="46"/>
      <c r="P48" s="166">
        <f>'Приложение №1'!P48</f>
        <v>0</v>
      </c>
      <c r="Q48" s="46"/>
      <c r="R48" s="202">
        <f>'Приложение №1'!R48</f>
        <v>0</v>
      </c>
      <c r="S48" s="40"/>
      <c r="T48" s="166">
        <f>'Приложение №1'!T48</f>
        <v>0</v>
      </c>
      <c r="U48" s="2"/>
      <c r="V48" s="166">
        <f>'Приложение №1'!V48</f>
        <v>0</v>
      </c>
      <c r="W48" s="2"/>
      <c r="X48" s="166">
        <f>'Приложение №1'!X48</f>
        <v>0</v>
      </c>
      <c r="Y48" s="253"/>
      <c r="Z48" s="202" t="e">
        <f>AB48+AD48+AF48</f>
        <v>#REF!</v>
      </c>
      <c r="AA48" s="46"/>
      <c r="AB48" s="166" t="e">
        <f>#REF!</f>
        <v>#REF!</v>
      </c>
      <c r="AC48" s="46"/>
      <c r="AD48" s="166" t="e">
        <f>#REF!</f>
        <v>#REF!</v>
      </c>
      <c r="AE48" s="46"/>
      <c r="AF48" s="166" t="e">
        <f>#REF!</f>
        <v>#REF!</v>
      </c>
      <c r="AG48" s="204"/>
      <c r="AH48" s="390"/>
      <c r="AI48" s="391"/>
      <c r="AJ48" s="284"/>
      <c r="AK48" s="7"/>
      <c r="AL48" s="25"/>
      <c r="AM48" s="31"/>
      <c r="AN48" s="9"/>
    </row>
    <row r="49" spans="1:40" hidden="1">
      <c r="A49" s="62"/>
      <c r="B49" s="904"/>
      <c r="C49" s="70" t="s">
        <v>109</v>
      </c>
      <c r="D49" s="202">
        <f>'Приложение №1'!D49</f>
        <v>0</v>
      </c>
      <c r="E49" s="253"/>
      <c r="F49" s="202">
        <f>'Приложение №1'!F49</f>
        <v>0</v>
      </c>
      <c r="G49" s="253"/>
      <c r="H49" s="202">
        <f>'Приложение №1'!H49</f>
        <v>0</v>
      </c>
      <c r="I49" s="204"/>
      <c r="J49" s="202">
        <f>'Приложение №1'!J49</f>
        <v>0</v>
      </c>
      <c r="K49" s="46"/>
      <c r="L49" s="166">
        <f>'Приложение №1'!L49</f>
        <v>0</v>
      </c>
      <c r="M49" s="46"/>
      <c r="N49" s="166">
        <f>'Приложение №1'!N49</f>
        <v>0</v>
      </c>
      <c r="O49" s="46"/>
      <c r="P49" s="166">
        <f>'Приложение №1'!P49</f>
        <v>0</v>
      </c>
      <c r="Q49" s="46"/>
      <c r="R49" s="202">
        <f>'Приложение №1'!R49</f>
        <v>0</v>
      </c>
      <c r="S49" s="2"/>
      <c r="T49" s="166">
        <f>'Приложение №1'!T49</f>
        <v>0</v>
      </c>
      <c r="U49" s="2"/>
      <c r="V49" s="166">
        <f>'Приложение №1'!V49</f>
        <v>0</v>
      </c>
      <c r="W49" s="2"/>
      <c r="X49" s="166">
        <f>'Приложение №1'!X49</f>
        <v>0</v>
      </c>
      <c r="Y49" s="253"/>
      <c r="Z49" s="202" t="e">
        <f>Z50/Z48*1000</f>
        <v>#REF!</v>
      </c>
      <c r="AA49" s="46"/>
      <c r="AB49" s="166" t="e">
        <f>#REF!</f>
        <v>#REF!</v>
      </c>
      <c r="AC49" s="46"/>
      <c r="AD49" s="166" t="e">
        <f>#REF!</f>
        <v>#REF!</v>
      </c>
      <c r="AE49" s="46"/>
      <c r="AF49" s="166" t="e">
        <f>#REF!</f>
        <v>#REF!</v>
      </c>
      <c r="AG49" s="204"/>
      <c r="AH49" s="396"/>
      <c r="AI49" s="397"/>
      <c r="AJ49" s="289" t="e">
        <f>Z49/J49*100</f>
        <v>#REF!</v>
      </c>
      <c r="AK49" s="7"/>
      <c r="AL49" s="25"/>
      <c r="AM49" s="31"/>
      <c r="AN49" s="9"/>
    </row>
    <row r="50" spans="1:40" hidden="1">
      <c r="A50" s="68"/>
      <c r="B50" s="905"/>
      <c r="C50" s="58" t="s">
        <v>16</v>
      </c>
      <c r="D50" s="202">
        <f>'Приложение №1'!D50</f>
        <v>0</v>
      </c>
      <c r="E50" s="253"/>
      <c r="F50" s="202">
        <f>'Приложение №1'!F50</f>
        <v>0</v>
      </c>
      <c r="G50" s="253"/>
      <c r="H50" s="202">
        <f>'Приложение №1'!H50</f>
        <v>0</v>
      </c>
      <c r="I50" s="204"/>
      <c r="J50" s="202">
        <f>'Приложение №1'!J50</f>
        <v>0</v>
      </c>
      <c r="K50" s="46"/>
      <c r="L50" s="166">
        <f>'Приложение №1'!L50</f>
        <v>0</v>
      </c>
      <c r="M50" s="46"/>
      <c r="N50" s="166">
        <f>'Приложение №1'!N50</f>
        <v>0</v>
      </c>
      <c r="O50" s="46"/>
      <c r="P50" s="166">
        <f>'Приложение №1'!P50</f>
        <v>0</v>
      </c>
      <c r="Q50" s="46"/>
      <c r="R50" s="202">
        <f>'Приложение №1'!R50</f>
        <v>0</v>
      </c>
      <c r="S50" s="2"/>
      <c r="T50" s="166">
        <f>'Приложение №1'!T50</f>
        <v>0</v>
      </c>
      <c r="U50" s="2"/>
      <c r="V50" s="166">
        <f>'Приложение №1'!V50</f>
        <v>0</v>
      </c>
      <c r="W50" s="2"/>
      <c r="X50" s="166">
        <f>'Приложение №1'!X50</f>
        <v>0</v>
      </c>
      <c r="Y50" s="253"/>
      <c r="Z50" s="202" t="e">
        <f>AB50+AD50+AF50</f>
        <v>#REF!</v>
      </c>
      <c r="AA50" s="46"/>
      <c r="AB50" s="166" t="e">
        <f>AB48*AB49/1000</f>
        <v>#REF!</v>
      </c>
      <c r="AC50" s="46"/>
      <c r="AD50" s="166" t="e">
        <f>AD48*AD49/1000</f>
        <v>#REF!</v>
      </c>
      <c r="AE50" s="46"/>
      <c r="AF50" s="166" t="e">
        <f>AF48*AF49/1000</f>
        <v>#REF!</v>
      </c>
      <c r="AG50" s="204"/>
      <c r="AH50" s="398" t="e">
        <f>Z50-R50</f>
        <v>#REF!</v>
      </c>
      <c r="AI50" s="399" t="e">
        <f>ABS(AH50/R50*100)</f>
        <v>#REF!</v>
      </c>
      <c r="AJ50" s="288" t="e">
        <f>Z50/J50*100</f>
        <v>#REF!</v>
      </c>
      <c r="AK50" s="7"/>
      <c r="AL50" s="25"/>
      <c r="AM50" s="31"/>
      <c r="AN50" s="9"/>
    </row>
    <row r="51" spans="1:40" hidden="1">
      <c r="A51" s="62" t="s">
        <v>112</v>
      </c>
      <c r="B51" s="936" t="s">
        <v>113</v>
      </c>
      <c r="C51" s="58" t="s">
        <v>48</v>
      </c>
      <c r="D51" s="202">
        <f>'Приложение №1'!D51</f>
        <v>0</v>
      </c>
      <c r="E51" s="252"/>
      <c r="F51" s="202">
        <f>'Приложение №1'!F51</f>
        <v>0</v>
      </c>
      <c r="G51" s="252"/>
      <c r="H51" s="202">
        <f>'Приложение №1'!H51</f>
        <v>0</v>
      </c>
      <c r="I51" s="203"/>
      <c r="J51" s="202">
        <f>'Приложение №1'!J51</f>
        <v>0</v>
      </c>
      <c r="K51" s="46"/>
      <c r="L51" s="166">
        <f>'Приложение №1'!L51</f>
        <v>0</v>
      </c>
      <c r="M51" s="46"/>
      <c r="N51" s="166">
        <f>'Приложение №1'!N51</f>
        <v>0</v>
      </c>
      <c r="O51" s="46"/>
      <c r="P51" s="166">
        <f>'Приложение №1'!P51</f>
        <v>0</v>
      </c>
      <c r="Q51" s="46"/>
      <c r="R51" s="202">
        <f>'Приложение №1'!R51</f>
        <v>0</v>
      </c>
      <c r="S51" s="40"/>
      <c r="T51" s="166">
        <f>'Приложение №1'!T51</f>
        <v>0</v>
      </c>
      <c r="U51" s="2"/>
      <c r="V51" s="166">
        <f>'Приложение №1'!V51</f>
        <v>0</v>
      </c>
      <c r="W51" s="2"/>
      <c r="X51" s="166">
        <f>'Приложение №1'!X51</f>
        <v>0</v>
      </c>
      <c r="Y51" s="253"/>
      <c r="Z51" s="202" t="e">
        <f>AB51+AD51+AF51</f>
        <v>#REF!</v>
      </c>
      <c r="AA51" s="46"/>
      <c r="AB51" s="166" t="e">
        <f>#REF!</f>
        <v>#REF!</v>
      </c>
      <c r="AC51" s="46"/>
      <c r="AD51" s="166" t="e">
        <f>#REF!</f>
        <v>#REF!</v>
      </c>
      <c r="AE51" s="46"/>
      <c r="AF51" s="166" t="e">
        <f>#REF!</f>
        <v>#REF!</v>
      </c>
      <c r="AG51" s="204"/>
      <c r="AH51" s="390"/>
      <c r="AI51" s="391"/>
      <c r="AJ51" s="284"/>
      <c r="AK51" s="7"/>
      <c r="AL51" s="25"/>
      <c r="AM51" s="31"/>
      <c r="AN51" s="9"/>
    </row>
    <row r="52" spans="1:40" hidden="1">
      <c r="A52" s="62"/>
      <c r="B52" s="936"/>
      <c r="C52" s="70" t="s">
        <v>109</v>
      </c>
      <c r="D52" s="202">
        <f>'Приложение №1'!D52</f>
        <v>0</v>
      </c>
      <c r="E52" s="253"/>
      <c r="F52" s="202">
        <f>'Приложение №1'!F52</f>
        <v>0</v>
      </c>
      <c r="G52" s="253"/>
      <c r="H52" s="202">
        <f>'Приложение №1'!H52</f>
        <v>0</v>
      </c>
      <c r="I52" s="204"/>
      <c r="J52" s="202">
        <f>'Приложение №1'!J52</f>
        <v>0</v>
      </c>
      <c r="K52" s="46"/>
      <c r="L52" s="166">
        <f>'Приложение №1'!L52</f>
        <v>0</v>
      </c>
      <c r="M52" s="46"/>
      <c r="N52" s="166">
        <f>'Приложение №1'!N52</f>
        <v>0</v>
      </c>
      <c r="O52" s="46"/>
      <c r="P52" s="166">
        <f>'Приложение №1'!P52</f>
        <v>0</v>
      </c>
      <c r="Q52" s="46"/>
      <c r="R52" s="202">
        <f>'Приложение №1'!R52</f>
        <v>0</v>
      </c>
      <c r="S52" s="2"/>
      <c r="T52" s="166">
        <f>'Приложение №1'!T52</f>
        <v>0</v>
      </c>
      <c r="U52" s="2"/>
      <c r="V52" s="166">
        <f>'Приложение №1'!V52</f>
        <v>0</v>
      </c>
      <c r="W52" s="2"/>
      <c r="X52" s="166">
        <f>'Приложение №1'!X52</f>
        <v>0</v>
      </c>
      <c r="Y52" s="253"/>
      <c r="Z52" s="202" t="e">
        <f>Z53/Z51*1000</f>
        <v>#REF!</v>
      </c>
      <c r="AA52" s="46"/>
      <c r="AB52" s="166" t="e">
        <f>#REF!</f>
        <v>#REF!</v>
      </c>
      <c r="AC52" s="46"/>
      <c r="AD52" s="166" t="e">
        <f>#REF!</f>
        <v>#REF!</v>
      </c>
      <c r="AE52" s="46"/>
      <c r="AF52" s="166" t="e">
        <f>#REF!</f>
        <v>#REF!</v>
      </c>
      <c r="AG52" s="204"/>
      <c r="AH52" s="396"/>
      <c r="AI52" s="397"/>
      <c r="AJ52" s="289" t="e">
        <f>Z52/J52*100</f>
        <v>#REF!</v>
      </c>
      <c r="AK52" s="7"/>
      <c r="AL52" s="25"/>
      <c r="AM52" s="31"/>
      <c r="AN52" s="9"/>
    </row>
    <row r="53" spans="1:40" hidden="1">
      <c r="A53" s="68"/>
      <c r="B53" s="936"/>
      <c r="C53" s="58" t="s">
        <v>16</v>
      </c>
      <c r="D53" s="202">
        <f>'Приложение №1'!D53</f>
        <v>0</v>
      </c>
      <c r="E53" s="253"/>
      <c r="F53" s="202">
        <f>'Приложение №1'!F53</f>
        <v>0</v>
      </c>
      <c r="G53" s="253"/>
      <c r="H53" s="202">
        <f>'Приложение №1'!H53</f>
        <v>0</v>
      </c>
      <c r="I53" s="204"/>
      <c r="J53" s="202">
        <f>'Приложение №1'!J53</f>
        <v>0</v>
      </c>
      <c r="K53" s="46"/>
      <c r="L53" s="166">
        <f>'Приложение №1'!L53</f>
        <v>0</v>
      </c>
      <c r="M53" s="46"/>
      <c r="N53" s="166">
        <f>'Приложение №1'!N53</f>
        <v>0</v>
      </c>
      <c r="O53" s="46"/>
      <c r="P53" s="166">
        <f>'Приложение №1'!P53</f>
        <v>0</v>
      </c>
      <c r="Q53" s="46"/>
      <c r="R53" s="202">
        <f>'Приложение №1'!R53</f>
        <v>0</v>
      </c>
      <c r="S53" s="2"/>
      <c r="T53" s="166">
        <f>'Приложение №1'!T53</f>
        <v>0</v>
      </c>
      <c r="U53" s="2"/>
      <c r="V53" s="166">
        <f>'Приложение №1'!V53</f>
        <v>0</v>
      </c>
      <c r="W53" s="2"/>
      <c r="X53" s="166">
        <f>'Приложение №1'!X53</f>
        <v>0</v>
      </c>
      <c r="Y53" s="253"/>
      <c r="Z53" s="202" t="e">
        <f>AB53+AD53+AF53</f>
        <v>#REF!</v>
      </c>
      <c r="AA53" s="46"/>
      <c r="AB53" s="166" t="e">
        <f>AB51*AB52/1000</f>
        <v>#REF!</v>
      </c>
      <c r="AC53" s="46"/>
      <c r="AD53" s="166" t="e">
        <f>AD51*AD52/1000</f>
        <v>#REF!</v>
      </c>
      <c r="AE53" s="46"/>
      <c r="AF53" s="166" t="e">
        <f>AF51*AF52/1000</f>
        <v>#REF!</v>
      </c>
      <c r="AG53" s="204"/>
      <c r="AH53" s="398" t="e">
        <f>Z53-R53</f>
        <v>#REF!</v>
      </c>
      <c r="AI53" s="399" t="e">
        <f>ABS(AH53/R53*100)</f>
        <v>#REF!</v>
      </c>
      <c r="AJ53" s="288" t="e">
        <f>Z53/J53*100</f>
        <v>#REF!</v>
      </c>
      <c r="AK53" s="7"/>
      <c r="AL53" s="25"/>
      <c r="AM53" s="31"/>
      <c r="AN53" s="9"/>
    </row>
    <row r="54" spans="1:40" hidden="1">
      <c r="A54" s="62" t="s">
        <v>114</v>
      </c>
      <c r="B54" s="936" t="s">
        <v>115</v>
      </c>
      <c r="C54" s="58" t="s">
        <v>48</v>
      </c>
      <c r="D54" s="202">
        <f>'Приложение №1'!D54</f>
        <v>0</v>
      </c>
      <c r="E54" s="252"/>
      <c r="F54" s="202">
        <f>'Приложение №1'!F54</f>
        <v>0</v>
      </c>
      <c r="G54" s="252"/>
      <c r="H54" s="202">
        <f>'Приложение №1'!H54</f>
        <v>0</v>
      </c>
      <c r="I54" s="203"/>
      <c r="J54" s="202">
        <f>'Приложение №1'!J54</f>
        <v>0</v>
      </c>
      <c r="K54" s="46"/>
      <c r="L54" s="166">
        <f>'Приложение №1'!L54</f>
        <v>0</v>
      </c>
      <c r="M54" s="46"/>
      <c r="N54" s="166">
        <f>'Приложение №1'!N54</f>
        <v>0</v>
      </c>
      <c r="O54" s="46"/>
      <c r="P54" s="166">
        <f>'Приложение №1'!P54</f>
        <v>0</v>
      </c>
      <c r="Q54" s="46"/>
      <c r="R54" s="202">
        <f>'Приложение №1'!R54</f>
        <v>0</v>
      </c>
      <c r="S54" s="40"/>
      <c r="T54" s="166">
        <f>'Приложение №1'!T54</f>
        <v>0</v>
      </c>
      <c r="U54" s="2"/>
      <c r="V54" s="166">
        <f>'Приложение №1'!V54</f>
        <v>0</v>
      </c>
      <c r="W54" s="2"/>
      <c r="X54" s="166">
        <f>'Приложение №1'!X54</f>
        <v>0</v>
      </c>
      <c r="Y54" s="253"/>
      <c r="Z54" s="202" t="e">
        <f>AB54+AD54+AF54</f>
        <v>#REF!</v>
      </c>
      <c r="AA54" s="46"/>
      <c r="AB54" s="166" t="e">
        <f>#REF!</f>
        <v>#REF!</v>
      </c>
      <c r="AC54" s="46"/>
      <c r="AD54" s="166" t="e">
        <f>#REF!</f>
        <v>#REF!</v>
      </c>
      <c r="AE54" s="46"/>
      <c r="AF54" s="166" t="e">
        <f>#REF!</f>
        <v>#REF!</v>
      </c>
      <c r="AG54" s="204"/>
      <c r="AH54" s="390"/>
      <c r="AI54" s="391"/>
      <c r="AJ54" s="284"/>
      <c r="AK54" s="7"/>
      <c r="AL54" s="25"/>
      <c r="AM54" s="31"/>
      <c r="AN54" s="9"/>
    </row>
    <row r="55" spans="1:40" hidden="1">
      <c r="A55" s="62"/>
      <c r="B55" s="936"/>
      <c r="C55" s="70" t="s">
        <v>109</v>
      </c>
      <c r="D55" s="202">
        <f>'Приложение №1'!D55</f>
        <v>0</v>
      </c>
      <c r="E55" s="253"/>
      <c r="F55" s="202">
        <f>'Приложение №1'!F55</f>
        <v>0</v>
      </c>
      <c r="G55" s="253"/>
      <c r="H55" s="202">
        <f>'Приложение №1'!H55</f>
        <v>0</v>
      </c>
      <c r="I55" s="204"/>
      <c r="J55" s="202">
        <f>'Приложение №1'!J55</f>
        <v>0</v>
      </c>
      <c r="K55" s="46"/>
      <c r="L55" s="166">
        <f>'Приложение №1'!L55</f>
        <v>0</v>
      </c>
      <c r="M55" s="46"/>
      <c r="N55" s="166">
        <f>'Приложение №1'!N55</f>
        <v>0</v>
      </c>
      <c r="O55" s="46"/>
      <c r="P55" s="166">
        <f>'Приложение №1'!P55</f>
        <v>0</v>
      </c>
      <c r="Q55" s="46"/>
      <c r="R55" s="202">
        <f>'Приложение №1'!R55</f>
        <v>0</v>
      </c>
      <c r="S55" s="2"/>
      <c r="T55" s="166">
        <f>'Приложение №1'!T55</f>
        <v>0</v>
      </c>
      <c r="U55" s="2"/>
      <c r="V55" s="166">
        <f>'Приложение №1'!V55</f>
        <v>0</v>
      </c>
      <c r="W55" s="2"/>
      <c r="X55" s="166">
        <f>'Приложение №1'!X55</f>
        <v>0</v>
      </c>
      <c r="Y55" s="253"/>
      <c r="Z55" s="202" t="e">
        <f>Z56/Z54*1000</f>
        <v>#REF!</v>
      </c>
      <c r="AA55" s="46"/>
      <c r="AB55" s="166" t="e">
        <f>#REF!</f>
        <v>#REF!</v>
      </c>
      <c r="AC55" s="46"/>
      <c r="AD55" s="166" t="e">
        <f>#REF!</f>
        <v>#REF!</v>
      </c>
      <c r="AE55" s="46"/>
      <c r="AF55" s="166" t="e">
        <f>#REF!</f>
        <v>#REF!</v>
      </c>
      <c r="AG55" s="204"/>
      <c r="AH55" s="396"/>
      <c r="AI55" s="397"/>
      <c r="AJ55" s="289" t="e">
        <f>Z55/J55*100</f>
        <v>#REF!</v>
      </c>
      <c r="AK55" s="7"/>
      <c r="AL55" s="25"/>
      <c r="AM55" s="31"/>
      <c r="AN55" s="9"/>
    </row>
    <row r="56" spans="1:40" hidden="1">
      <c r="A56" s="68"/>
      <c r="B56" s="936"/>
      <c r="C56" s="58" t="s">
        <v>16</v>
      </c>
      <c r="D56" s="202">
        <f>'Приложение №1'!D56</f>
        <v>0</v>
      </c>
      <c r="E56" s="253"/>
      <c r="F56" s="202">
        <f>'Приложение №1'!F56</f>
        <v>0</v>
      </c>
      <c r="G56" s="253"/>
      <c r="H56" s="202">
        <f>'Приложение №1'!H56</f>
        <v>0</v>
      </c>
      <c r="I56" s="204"/>
      <c r="J56" s="202">
        <f>'Приложение №1'!J56</f>
        <v>0</v>
      </c>
      <c r="K56" s="46"/>
      <c r="L56" s="166">
        <f>'Приложение №1'!L56</f>
        <v>0</v>
      </c>
      <c r="M56" s="46"/>
      <c r="N56" s="166">
        <f>'Приложение №1'!N56</f>
        <v>0</v>
      </c>
      <c r="O56" s="46"/>
      <c r="P56" s="166">
        <f>'Приложение №1'!P56</f>
        <v>0</v>
      </c>
      <c r="Q56" s="46"/>
      <c r="R56" s="202">
        <f>'Приложение №1'!R56</f>
        <v>0</v>
      </c>
      <c r="S56" s="2"/>
      <c r="T56" s="166">
        <f>'Приложение №1'!T56</f>
        <v>0</v>
      </c>
      <c r="U56" s="2"/>
      <c r="V56" s="166">
        <f>'Приложение №1'!V56</f>
        <v>0</v>
      </c>
      <c r="W56" s="2"/>
      <c r="X56" s="166">
        <f>'Приложение №1'!X56</f>
        <v>0</v>
      </c>
      <c r="Y56" s="253"/>
      <c r="Z56" s="202" t="e">
        <f>AB56+AD56+AF56</f>
        <v>#REF!</v>
      </c>
      <c r="AA56" s="46"/>
      <c r="AB56" s="166" t="e">
        <f>AB54*AB55/1000</f>
        <v>#REF!</v>
      </c>
      <c r="AC56" s="46"/>
      <c r="AD56" s="166" t="e">
        <f>AD54*AD55/1000</f>
        <v>#REF!</v>
      </c>
      <c r="AE56" s="46"/>
      <c r="AF56" s="166" t="e">
        <f>AF54*AF55/1000</f>
        <v>#REF!</v>
      </c>
      <c r="AG56" s="204"/>
      <c r="AH56" s="398" t="e">
        <f>Z56-R56</f>
        <v>#REF!</v>
      </c>
      <c r="AI56" s="399" t="e">
        <f>ABS(AH56/R56*100)</f>
        <v>#REF!</v>
      </c>
      <c r="AJ56" s="288" t="e">
        <f>Z56/J56*100</f>
        <v>#REF!</v>
      </c>
      <c r="AK56" s="7"/>
      <c r="AL56" s="25"/>
      <c r="AM56" s="31"/>
      <c r="AN56" s="9"/>
    </row>
    <row r="57" spans="1:40" hidden="1">
      <c r="A57" s="62" t="s">
        <v>116</v>
      </c>
      <c r="B57" s="936" t="s">
        <v>117</v>
      </c>
      <c r="C57" s="58" t="s">
        <v>48</v>
      </c>
      <c r="D57" s="202">
        <f>'Приложение №1'!D57</f>
        <v>0</v>
      </c>
      <c r="E57" s="252"/>
      <c r="F57" s="202">
        <f>'Приложение №1'!F57</f>
        <v>0</v>
      </c>
      <c r="G57" s="252"/>
      <c r="H57" s="202">
        <f>'Приложение №1'!H57</f>
        <v>0</v>
      </c>
      <c r="I57" s="203"/>
      <c r="J57" s="202">
        <f>'Приложение №1'!J57</f>
        <v>0</v>
      </c>
      <c r="K57" s="46"/>
      <c r="L57" s="166">
        <f>'Приложение №1'!L57</f>
        <v>0</v>
      </c>
      <c r="M57" s="46"/>
      <c r="N57" s="166">
        <f>'Приложение №1'!N57</f>
        <v>0</v>
      </c>
      <c r="O57" s="46"/>
      <c r="P57" s="166">
        <f>'Приложение №1'!P57</f>
        <v>0</v>
      </c>
      <c r="Q57" s="46"/>
      <c r="R57" s="202">
        <f>'Приложение №1'!R57</f>
        <v>0</v>
      </c>
      <c r="S57" s="40"/>
      <c r="T57" s="166">
        <f>'Приложение №1'!T57</f>
        <v>0</v>
      </c>
      <c r="U57" s="2"/>
      <c r="V57" s="166">
        <f>'Приложение №1'!V57</f>
        <v>0</v>
      </c>
      <c r="W57" s="2"/>
      <c r="X57" s="166">
        <f>'Приложение №1'!X57</f>
        <v>0</v>
      </c>
      <c r="Y57" s="253"/>
      <c r="Z57" s="202" t="e">
        <f>AB57+AD57+AF57</f>
        <v>#REF!</v>
      </c>
      <c r="AA57" s="46"/>
      <c r="AB57" s="166" t="e">
        <f>#REF!</f>
        <v>#REF!</v>
      </c>
      <c r="AC57" s="46"/>
      <c r="AD57" s="166" t="e">
        <f>#REF!</f>
        <v>#REF!</v>
      </c>
      <c r="AE57" s="46"/>
      <c r="AF57" s="166" t="e">
        <f>#REF!</f>
        <v>#REF!</v>
      </c>
      <c r="AG57" s="204"/>
      <c r="AH57" s="390"/>
      <c r="AI57" s="391"/>
      <c r="AJ57" s="284"/>
      <c r="AK57" s="7"/>
      <c r="AL57" s="25"/>
      <c r="AM57" s="31"/>
      <c r="AN57" s="9"/>
    </row>
    <row r="58" spans="1:40" hidden="1">
      <c r="A58" s="62"/>
      <c r="B58" s="936"/>
      <c r="C58" s="70" t="s">
        <v>109</v>
      </c>
      <c r="D58" s="202">
        <f>'Приложение №1'!D58</f>
        <v>0</v>
      </c>
      <c r="E58" s="253"/>
      <c r="F58" s="202">
        <f>'Приложение №1'!F58</f>
        <v>0</v>
      </c>
      <c r="G58" s="253"/>
      <c r="H58" s="202">
        <f>'Приложение №1'!H58</f>
        <v>0</v>
      </c>
      <c r="I58" s="204"/>
      <c r="J58" s="202">
        <f>'Приложение №1'!J58</f>
        <v>0</v>
      </c>
      <c r="K58" s="46"/>
      <c r="L58" s="166">
        <f>'Приложение №1'!L58</f>
        <v>0</v>
      </c>
      <c r="M58" s="46"/>
      <c r="N58" s="166">
        <f>'Приложение №1'!N58</f>
        <v>0</v>
      </c>
      <c r="O58" s="46"/>
      <c r="P58" s="166">
        <f>'Приложение №1'!P58</f>
        <v>0</v>
      </c>
      <c r="Q58" s="46"/>
      <c r="R58" s="202">
        <f>'Приложение №1'!R58</f>
        <v>0</v>
      </c>
      <c r="S58" s="2"/>
      <c r="T58" s="166">
        <f>'Приложение №1'!T58</f>
        <v>0</v>
      </c>
      <c r="U58" s="2"/>
      <c r="V58" s="166">
        <f>'Приложение №1'!V58</f>
        <v>0</v>
      </c>
      <c r="W58" s="2"/>
      <c r="X58" s="166">
        <f>'Приложение №1'!X58</f>
        <v>0</v>
      </c>
      <c r="Y58" s="253"/>
      <c r="Z58" s="202" t="e">
        <f>Z59/Z57*1000</f>
        <v>#REF!</v>
      </c>
      <c r="AA58" s="46"/>
      <c r="AB58" s="166" t="e">
        <f>#REF!</f>
        <v>#REF!</v>
      </c>
      <c r="AC58" s="46"/>
      <c r="AD58" s="166" t="e">
        <f>#REF!</f>
        <v>#REF!</v>
      </c>
      <c r="AE58" s="46"/>
      <c r="AF58" s="166" t="e">
        <f>#REF!</f>
        <v>#REF!</v>
      </c>
      <c r="AG58" s="204"/>
      <c r="AH58" s="396"/>
      <c r="AI58" s="397"/>
      <c r="AJ58" s="289" t="e">
        <f>Z58/J58*100</f>
        <v>#REF!</v>
      </c>
      <c r="AK58" s="7"/>
      <c r="AL58" s="25"/>
      <c r="AM58" s="31"/>
      <c r="AN58" s="9"/>
    </row>
    <row r="59" spans="1:40" ht="13.5" hidden="1">
      <c r="A59" s="68"/>
      <c r="B59" s="936"/>
      <c r="C59" s="58" t="s">
        <v>16</v>
      </c>
      <c r="D59" s="202">
        <f>'Приложение №1'!D59</f>
        <v>0</v>
      </c>
      <c r="E59" s="253"/>
      <c r="F59" s="202">
        <f>'Приложение №1'!F59</f>
        <v>0</v>
      </c>
      <c r="G59" s="253"/>
      <c r="H59" s="202">
        <f>'Приложение №1'!H59</f>
        <v>0</v>
      </c>
      <c r="I59" s="204"/>
      <c r="J59" s="202">
        <f>'Приложение №1'!J59</f>
        <v>0</v>
      </c>
      <c r="K59" s="46"/>
      <c r="L59" s="166">
        <f>'Приложение №1'!L59</f>
        <v>0</v>
      </c>
      <c r="M59" s="46"/>
      <c r="N59" s="166">
        <f>'Приложение №1'!N59</f>
        <v>0</v>
      </c>
      <c r="O59" s="46"/>
      <c r="P59" s="166">
        <f>'Приложение №1'!P59</f>
        <v>0</v>
      </c>
      <c r="Q59" s="46"/>
      <c r="R59" s="202">
        <f>'Приложение №1'!R59</f>
        <v>0</v>
      </c>
      <c r="S59" s="2"/>
      <c r="T59" s="166">
        <f>'Приложение №1'!T59</f>
        <v>0</v>
      </c>
      <c r="U59" s="2"/>
      <c r="V59" s="166">
        <f>'Приложение №1'!V59</f>
        <v>0</v>
      </c>
      <c r="W59" s="2"/>
      <c r="X59" s="166">
        <f>'Приложение №1'!X59</f>
        <v>0</v>
      </c>
      <c r="Y59" s="253"/>
      <c r="Z59" s="331" t="e">
        <f>AB59+AD59+AF59</f>
        <v>#REF!</v>
      </c>
      <c r="AA59" s="46"/>
      <c r="AB59" s="166" t="e">
        <f>AB57*AB58/1000</f>
        <v>#REF!</v>
      </c>
      <c r="AC59" s="332"/>
      <c r="AD59" s="311" t="e">
        <f>AD57*AD58/1000</f>
        <v>#REF!</v>
      </c>
      <c r="AE59" s="332"/>
      <c r="AF59" s="311" t="e">
        <f>AF57*AF58/1000</f>
        <v>#REF!</v>
      </c>
      <c r="AG59" s="204"/>
      <c r="AH59" s="398" t="e">
        <f>Z59-R59</f>
        <v>#REF!</v>
      </c>
      <c r="AI59" s="399" t="e">
        <f>ABS(AH59/R59*100)</f>
        <v>#REF!</v>
      </c>
      <c r="AJ59" s="288" t="e">
        <f>Z59/J59*100</f>
        <v>#REF!</v>
      </c>
      <c r="AK59" s="7"/>
      <c r="AL59" s="25"/>
      <c r="AM59" s="31"/>
      <c r="AN59" s="9"/>
    </row>
    <row r="60" spans="1:40" ht="12.75" customHeight="1">
      <c r="A60" s="62" t="s">
        <v>122</v>
      </c>
      <c r="B60" s="906" t="s">
        <v>123</v>
      </c>
      <c r="C60" s="58" t="s">
        <v>4</v>
      </c>
      <c r="D60" s="202">
        <f>'Приложение №1'!D60</f>
        <v>10565.4</v>
      </c>
      <c r="E60" s="253"/>
      <c r="F60" s="202">
        <f>'Приложение №1'!F60</f>
        <v>5678.3</v>
      </c>
      <c r="G60" s="253"/>
      <c r="H60" s="202">
        <f>'Приложение №1'!H60</f>
        <v>5678.3</v>
      </c>
      <c r="I60" s="204"/>
      <c r="J60" s="202">
        <f>'Приложение №1'!J60</f>
        <v>10565.4</v>
      </c>
      <c r="K60" s="2"/>
      <c r="L60" s="166">
        <f>'Приложение №1'!L60</f>
        <v>0</v>
      </c>
      <c r="M60" s="2"/>
      <c r="N60" s="166">
        <f>'Приложение №1'!N60</f>
        <v>0</v>
      </c>
      <c r="O60" s="2"/>
      <c r="P60" s="166">
        <f>'Приложение №1'!P60</f>
        <v>0</v>
      </c>
      <c r="Q60" s="2"/>
      <c r="R60" s="202">
        <f>'Приложение №1'!R60</f>
        <v>5678.3</v>
      </c>
      <c r="S60" s="2"/>
      <c r="T60" s="166">
        <f>'Приложение №1'!T60</f>
        <v>816.8</v>
      </c>
      <c r="U60" s="2"/>
      <c r="V60" s="166">
        <f>'Приложение №1'!V60</f>
        <v>0</v>
      </c>
      <c r="W60" s="2"/>
      <c r="X60" s="166">
        <f>'Приложение №1'!X60</f>
        <v>4861.5</v>
      </c>
      <c r="Y60" s="253"/>
      <c r="Z60" s="202" t="e">
        <f>AB60+AD60+AF60</f>
        <v>#REF!</v>
      </c>
      <c r="AA60" s="2"/>
      <c r="AB60" s="166" t="e">
        <f>AB13</f>
        <v>#REF!</v>
      </c>
      <c r="AC60" s="2"/>
      <c r="AD60" s="166" t="e">
        <f>AD13</f>
        <v>#REF!</v>
      </c>
      <c r="AE60" s="46"/>
      <c r="AF60" s="166" t="e">
        <f>AF13</f>
        <v>#REF!</v>
      </c>
      <c r="AG60" s="204"/>
      <c r="AH60" s="390"/>
      <c r="AI60" s="391"/>
      <c r="AJ60" s="284"/>
      <c r="AK60" s="7"/>
      <c r="AL60" s="25"/>
      <c r="AM60" s="31"/>
      <c r="AN60" s="9"/>
    </row>
    <row r="61" spans="1:40" ht="13.5" customHeight="1">
      <c r="A61" s="62"/>
      <c r="B61" s="907"/>
      <c r="C61" s="58" t="s">
        <v>8</v>
      </c>
      <c r="D61" s="202">
        <f>'Приложение №1'!D61</f>
        <v>14770.1</v>
      </c>
      <c r="E61" s="253"/>
      <c r="F61" s="331">
        <f>'Приложение №1'!F61</f>
        <v>8040.3</v>
      </c>
      <c r="G61" s="253"/>
      <c r="H61" s="331">
        <f>'Приложение №1'!H61</f>
        <v>8040.3</v>
      </c>
      <c r="I61" s="204"/>
      <c r="J61" s="202">
        <f>'Приложение №1'!J61</f>
        <v>15121.965778</v>
      </c>
      <c r="K61" s="2"/>
      <c r="L61" s="311">
        <f>'Приложение №1'!L61</f>
        <v>0</v>
      </c>
      <c r="M61" s="2"/>
      <c r="N61" s="311">
        <f>'Приложение №1'!N61</f>
        <v>0</v>
      </c>
      <c r="O61" s="2"/>
      <c r="P61" s="311">
        <f>'Приложение №1'!P61</f>
        <v>0</v>
      </c>
      <c r="Q61" s="2"/>
      <c r="R61" s="202">
        <f>'Приложение №1'!R61</f>
        <v>8524.7999999999993</v>
      </c>
      <c r="S61" s="2"/>
      <c r="T61" s="311">
        <f>'Приложение №1'!T61</f>
        <v>1237.9000000000001</v>
      </c>
      <c r="U61" s="2"/>
      <c r="V61" s="311">
        <f>'Приложение №1'!V61</f>
        <v>0</v>
      </c>
      <c r="W61" s="2"/>
      <c r="X61" s="311">
        <f>'Приложение №1'!X61</f>
        <v>7286.9</v>
      </c>
      <c r="Y61" s="253"/>
      <c r="Z61" s="331" t="e">
        <f>AB61+AD61+AF61</f>
        <v>#REF!</v>
      </c>
      <c r="AA61" s="2"/>
      <c r="AB61" s="311" t="e">
        <f>#REF!</f>
        <v>#REF!</v>
      </c>
      <c r="AC61" s="2"/>
      <c r="AD61" s="311" t="e">
        <f>#REF!</f>
        <v>#REF!</v>
      </c>
      <c r="AE61" s="2"/>
      <c r="AF61" s="311" t="e">
        <f>#REF!</f>
        <v>#REF!</v>
      </c>
      <c r="AG61" s="204"/>
      <c r="AH61" s="398" t="e">
        <f>Z61-R61</f>
        <v>#REF!</v>
      </c>
      <c r="AI61" s="399" t="e">
        <f>ABS(AH61/R61*100)</f>
        <v>#REF!</v>
      </c>
      <c r="AJ61" s="288" t="e">
        <f>Z61/J61*100</f>
        <v>#REF!</v>
      </c>
      <c r="AK61" s="7"/>
      <c r="AL61" s="25"/>
      <c r="AM61" s="31"/>
      <c r="AN61" s="9"/>
    </row>
    <row r="62" spans="1:40">
      <c r="A62" s="918" t="s">
        <v>124</v>
      </c>
      <c r="B62" s="920" t="s">
        <v>125</v>
      </c>
      <c r="C62" s="58" t="s">
        <v>9</v>
      </c>
      <c r="D62" s="202">
        <f>'Приложение №1'!D62</f>
        <v>1182.24</v>
      </c>
      <c r="E62" s="247">
        <f>IF(ISERR(D62/D11*1000),0,D62/D11*1000)</f>
        <v>80.890573577004915</v>
      </c>
      <c r="F62" s="202">
        <f>'Приложение №1'!F62</f>
        <v>1383</v>
      </c>
      <c r="G62" s="247">
        <f>IF(ISERR(F62/F11*1000),0,F62/F11*1000)</f>
        <v>103.74082047512246</v>
      </c>
      <c r="H62" s="202">
        <f>'Приложение №1'!H62</f>
        <v>1124.5</v>
      </c>
      <c r="I62" s="194">
        <f>IF(ISERR(H62/H11*1000),0,H62/H11*1000)</f>
        <v>80.901026640862753</v>
      </c>
      <c r="J62" s="202">
        <f>'Приложение №1'!J62</f>
        <v>1182.5</v>
      </c>
      <c r="K62" s="45">
        <f>IF(ISERR(J62/J11*1000),0,J62/J11*1000)</f>
        <v>80.908363153681407</v>
      </c>
      <c r="L62" s="166">
        <f>'Приложение №1'!L62</f>
        <v>0</v>
      </c>
      <c r="M62" s="45">
        <f>IF(ISERR(L62/L11*1000),0,L62/L11*1000)</f>
        <v>0</v>
      </c>
      <c r="N62" s="166">
        <f>'Приложение №1'!N62</f>
        <v>0</v>
      </c>
      <c r="O62" s="45">
        <f>IF(ISERR(N62/N11*1000),0,N62/N11*1000)</f>
        <v>0</v>
      </c>
      <c r="P62" s="166">
        <f>'Приложение №1'!P62</f>
        <v>0</v>
      </c>
      <c r="Q62" s="45">
        <f>IF(ISERR(P62/P11*1000),0,P62/P11*1000)</f>
        <v>0</v>
      </c>
      <c r="R62" s="202">
        <f>'Приложение №1'!R62</f>
        <v>961.1</v>
      </c>
      <c r="S62" s="45">
        <f>IF(ISERR(R62/R11*1000),0,R62/R11*1000)</f>
        <v>80.082991009307321</v>
      </c>
      <c r="T62" s="166">
        <f>'Приложение №1'!T62</f>
        <v>745.4</v>
      </c>
      <c r="U62" s="45">
        <f>IF(ISERR(T62/T11*1000),0,T62/T11*1000)</f>
        <v>94.105467813001056</v>
      </c>
      <c r="V62" s="166">
        <f>'Приложение №1'!V62</f>
        <v>213.3</v>
      </c>
      <c r="W62" s="45">
        <f>IF(ISERR(V62/V11*1000),0,V62/V11*1000)</f>
        <v>54.201712702970546</v>
      </c>
      <c r="X62" s="166">
        <f>'Приложение №1'!X62</f>
        <v>2.4</v>
      </c>
      <c r="Y62" s="247">
        <f>IF(ISERR(X62/X11*1000),0,X62/X11*1000)</f>
        <v>16.551724137931036</v>
      </c>
      <c r="Z62" s="202" t="e">
        <f>AB62+AD62+AF62</f>
        <v>#REF!</v>
      </c>
      <c r="AA62" s="45">
        <f>IF(ISERR(Z62/Z11*1000),0,Z62/Z11*1000)</f>
        <v>0</v>
      </c>
      <c r="AB62" s="166" t="e">
        <f>AB65+AB68+AB71+AB74</f>
        <v>#REF!</v>
      </c>
      <c r="AC62" s="45">
        <f>IF(ISERR(AB62/AB11*1000),0,AB62/AB11*1000)</f>
        <v>0</v>
      </c>
      <c r="AD62" s="166" t="e">
        <f>AD65+AD68+AD71+AD74</f>
        <v>#REF!</v>
      </c>
      <c r="AE62" s="45">
        <f>IF(ISERR(AD62/AD11*1000),0,AD62/AD11*1000)</f>
        <v>0</v>
      </c>
      <c r="AF62" s="166" t="e">
        <f>AF65+AF68+AF71+AF74</f>
        <v>#REF!</v>
      </c>
      <c r="AG62" s="194">
        <f>IF(ISERR(AF62/AF11*1000),0,AF62/AF11*1000)</f>
        <v>0</v>
      </c>
      <c r="AH62" s="400"/>
      <c r="AI62" s="401"/>
      <c r="AJ62" s="290"/>
      <c r="AK62" s="7"/>
      <c r="AL62" s="34"/>
      <c r="AM62" s="34"/>
      <c r="AN62" s="9"/>
    </row>
    <row r="63" spans="1:40">
      <c r="A63" s="924"/>
      <c r="B63" s="906"/>
      <c r="C63" s="70" t="s">
        <v>52</v>
      </c>
      <c r="D63" s="202">
        <f>'Приложение №1'!D63</f>
        <v>2.9198809040465559</v>
      </c>
      <c r="E63" s="247"/>
      <c r="F63" s="207">
        <f>'Приложение №1'!F63</f>
        <v>2.5838756326825743</v>
      </c>
      <c r="G63" s="247"/>
      <c r="H63" s="207">
        <f>'Приложение №1'!H63</f>
        <v>2.5838756326825743</v>
      </c>
      <c r="I63" s="194"/>
      <c r="J63" s="202">
        <f>'Приложение №1'!J63</f>
        <v>2.9209999999999998</v>
      </c>
      <c r="K63" s="45"/>
      <c r="L63" s="163">
        <f>'Приложение №1'!L63</f>
        <v>0</v>
      </c>
      <c r="M63" s="45"/>
      <c r="N63" s="163">
        <f>'Приложение №1'!N63</f>
        <v>0</v>
      </c>
      <c r="O63" s="45"/>
      <c r="P63" s="163">
        <f>'Приложение №1'!P63</f>
        <v>0</v>
      </c>
      <c r="Q63" s="45"/>
      <c r="R63" s="202">
        <f>'Приложение №1'!R63</f>
        <v>2.9000723065798986</v>
      </c>
      <c r="S63" s="45"/>
      <c r="T63" s="163">
        <f>'Приложение №1'!T63</f>
        <v>2.9000723065798986</v>
      </c>
      <c r="U63" s="45"/>
      <c r="V63" s="163">
        <f>'Приложение №1'!V63</f>
        <v>2.9000723065798986</v>
      </c>
      <c r="W63" s="45"/>
      <c r="X63" s="163">
        <f>'Приложение №1'!X63</f>
        <v>2.9</v>
      </c>
      <c r="Y63" s="247"/>
      <c r="Z63" s="202" t="e">
        <f>Z64/Z62</f>
        <v>#REF!</v>
      </c>
      <c r="AA63" s="45"/>
      <c r="AB63" s="163" t="e">
        <f>AB64/AB62</f>
        <v>#REF!</v>
      </c>
      <c r="AC63" s="45"/>
      <c r="AD63" s="163" t="e">
        <f>AD64/AD62</f>
        <v>#REF!</v>
      </c>
      <c r="AE63" s="45"/>
      <c r="AF63" s="163" t="e">
        <f>AF64/AF62</f>
        <v>#REF!</v>
      </c>
      <c r="AG63" s="194"/>
      <c r="AH63" s="400"/>
      <c r="AI63" s="401"/>
      <c r="AJ63" s="282"/>
      <c r="AK63" s="7"/>
      <c r="AL63" s="34"/>
      <c r="AM63" s="34"/>
      <c r="AN63" s="9"/>
    </row>
    <row r="64" spans="1:40" ht="14.25" thickBot="1">
      <c r="A64" s="932"/>
      <c r="B64" s="933"/>
      <c r="C64" s="65" t="s">
        <v>8</v>
      </c>
      <c r="D64" s="205">
        <f>'Приложение №1'!D64</f>
        <v>3452</v>
      </c>
      <c r="E64" s="254">
        <f>IF(ISERR(D64/D16*1000),0,D64/D16*1000)</f>
        <v>149.68930363252403</v>
      </c>
      <c r="F64" s="205">
        <f>'Приложение №1'!F64</f>
        <v>3573.5</v>
      </c>
      <c r="G64" s="254">
        <f>IF(ISERR(F64/F16*1000),0,F64/F16*1000)</f>
        <v>203.15058213571041</v>
      </c>
      <c r="H64" s="205">
        <f>'Приложение №1'!H64</f>
        <v>2905.5681489515546</v>
      </c>
      <c r="I64" s="206">
        <f>IF(ISERR(H64/H16*1000),0,H64/H16*1000)</f>
        <v>159.88467162376693</v>
      </c>
      <c r="J64" s="205">
        <f>'Приложение №1'!J64</f>
        <v>3454.0824999999995</v>
      </c>
      <c r="K64" s="176">
        <f>IF(ISERR(J64/J16*1000),0,J64/J16*1000)</f>
        <v>149.77960721734868</v>
      </c>
      <c r="L64" s="167">
        <f>'Приложение №1'!L64</f>
        <v>0</v>
      </c>
      <c r="M64" s="176">
        <f>IF(ISERR(L64/L16*1000),0,L64/L16*1000)</f>
        <v>0</v>
      </c>
      <c r="N64" s="167">
        <f>'Приложение №1'!N64</f>
        <v>0</v>
      </c>
      <c r="O64" s="176">
        <f>IF(ISERR(N64/N16*1000),0,N64/N16*1000)</f>
        <v>0</v>
      </c>
      <c r="P64" s="167">
        <f>'Приложение №1'!P64</f>
        <v>0</v>
      </c>
      <c r="Q64" s="176">
        <f>IF(ISERR(P64/P16*1000),0,P64/P16*1000)</f>
        <v>0</v>
      </c>
      <c r="R64" s="205">
        <f>'Приложение №1'!R64</f>
        <v>2787.2</v>
      </c>
      <c r="S64" s="176">
        <f>IF(ISERR(R64/R16*1000),0,R64/R16*1000)</f>
        <v>178.41619777363829</v>
      </c>
      <c r="T64" s="167">
        <f>'Приложение №1'!T64</f>
        <v>2161.6999999999998</v>
      </c>
      <c r="U64" s="176">
        <f>IF(ISERR(T64/T16*1000),0,T64/T16*1000)</f>
        <v>288.60762873659894</v>
      </c>
      <c r="V64" s="167">
        <f>'Приложение №1'!V64</f>
        <v>618.6</v>
      </c>
      <c r="W64" s="176">
        <f>IF(ISERR(V64/V16*1000),0,V64/V16*1000)</f>
        <v>197.71158271541805</v>
      </c>
      <c r="X64" s="167">
        <f>'Приложение №1'!X64</f>
        <v>7</v>
      </c>
      <c r="Y64" s="254">
        <f>IF(ISERR(X64/X16*1000),0,X64/X16*1000)</f>
        <v>1.3991605036977814</v>
      </c>
      <c r="Z64" s="205" t="e">
        <f>AB64+AD64+AF64</f>
        <v>#REF!</v>
      </c>
      <c r="AA64" s="176">
        <f>IF(ISERR(Z64/Z16*1000),0,Z64/Z16*1000)</f>
        <v>0</v>
      </c>
      <c r="AB64" s="167" t="e">
        <f>AB67+AB70+AB73+AB76</f>
        <v>#REF!</v>
      </c>
      <c r="AC64" s="176">
        <f>IF(ISERR(AB64/AB16*1000),0,AB64/AB16*1000)</f>
        <v>0</v>
      </c>
      <c r="AD64" s="167" t="e">
        <f>AD67+AD70+AD73+AD76</f>
        <v>#REF!</v>
      </c>
      <c r="AE64" s="176">
        <f>IF(ISERR(AD64/AD16*1000),0,AD64/AD16*1000)</f>
        <v>0</v>
      </c>
      <c r="AF64" s="167" t="e">
        <f>AF67+AF70+AF73+AF76</f>
        <v>#REF!</v>
      </c>
      <c r="AG64" s="206">
        <f>IF(ISERR(AF64/AF16*1000),0,AF64/AF16*1000)</f>
        <v>0</v>
      </c>
      <c r="AH64" s="394" t="e">
        <f>Z64-R64</f>
        <v>#REF!</v>
      </c>
      <c r="AI64" s="395" t="e">
        <f>ABS(AH64/R64*100)</f>
        <v>#REF!</v>
      </c>
      <c r="AJ64" s="286" t="e">
        <f>Z64/J64*100</f>
        <v>#REF!</v>
      </c>
      <c r="AK64" s="7"/>
      <c r="AN64" s="9"/>
    </row>
    <row r="65" spans="1:41" ht="14.25" hidden="1" thickTop="1">
      <c r="A65" s="924"/>
      <c r="B65" s="104" t="s">
        <v>50</v>
      </c>
      <c r="C65" s="66" t="s">
        <v>9</v>
      </c>
      <c r="D65" s="207">
        <f>'Приложение №1'!D65</f>
        <v>0</v>
      </c>
      <c r="E65" s="255"/>
      <c r="F65" s="207">
        <f>'Приложение №1'!F65</f>
        <v>0</v>
      </c>
      <c r="G65" s="255"/>
      <c r="H65" s="207">
        <f>'Приложение №1'!H65</f>
        <v>0</v>
      </c>
      <c r="I65" s="208"/>
      <c r="J65" s="207">
        <f>'Приложение №1'!J65</f>
        <v>0</v>
      </c>
      <c r="K65" s="48"/>
      <c r="L65" s="163">
        <f>'Приложение №1'!L65</f>
        <v>0</v>
      </c>
      <c r="M65" s="48"/>
      <c r="N65" s="163">
        <f>'Приложение №1'!N65</f>
        <v>0</v>
      </c>
      <c r="O65" s="48"/>
      <c r="P65" s="163">
        <f>'Приложение №1'!P65</f>
        <v>0</v>
      </c>
      <c r="Q65" s="48"/>
      <c r="R65" s="207">
        <f>'Приложение №1'!R65</f>
        <v>0</v>
      </c>
      <c r="S65" s="48"/>
      <c r="T65" s="163">
        <f>'Приложение №1'!T65</f>
        <v>0</v>
      </c>
      <c r="U65" s="48"/>
      <c r="V65" s="163">
        <f>'Приложение №1'!V65</f>
        <v>0</v>
      </c>
      <c r="W65" s="48"/>
      <c r="X65" s="163">
        <f>'Приложение №1'!X65</f>
        <v>0</v>
      </c>
      <c r="Y65" s="255"/>
      <c r="Z65" s="207" t="e">
        <f>AB65+AD65+AF65</f>
        <v>#REF!</v>
      </c>
      <c r="AA65" s="48"/>
      <c r="AB65" s="163" t="e">
        <f>#REF!</f>
        <v>#REF!</v>
      </c>
      <c r="AC65" s="48"/>
      <c r="AD65" s="163" t="e">
        <f>#REF!</f>
        <v>#REF!</v>
      </c>
      <c r="AE65" s="48"/>
      <c r="AF65" s="163" t="e">
        <f>#REF!</f>
        <v>#REF!</v>
      </c>
      <c r="AG65" s="208"/>
      <c r="AH65" s="390"/>
      <c r="AI65" s="391"/>
      <c r="AJ65" s="284"/>
      <c r="AK65" s="7"/>
      <c r="AN65" s="9"/>
    </row>
    <row r="66" spans="1:41" s="79" customFormat="1" hidden="1">
      <c r="A66" s="924"/>
      <c r="B66" s="129" t="s">
        <v>51</v>
      </c>
      <c r="C66" s="70" t="s">
        <v>52</v>
      </c>
      <c r="D66" s="310">
        <f>'Приложение №1'!D66</f>
        <v>0</v>
      </c>
      <c r="E66" s="256"/>
      <c r="F66" s="310">
        <f>'Приложение №1'!F66</f>
        <v>0</v>
      </c>
      <c r="G66" s="256"/>
      <c r="H66" s="310">
        <f>'Приложение №1'!H66</f>
        <v>0</v>
      </c>
      <c r="I66" s="209"/>
      <c r="J66" s="310">
        <f>'Приложение №1'!J66</f>
        <v>0</v>
      </c>
      <c r="K66" s="177"/>
      <c r="L66" s="164">
        <f>'Приложение №1'!L66</f>
        <v>0</v>
      </c>
      <c r="M66" s="177"/>
      <c r="N66" s="164">
        <f>'Приложение №1'!N66</f>
        <v>0</v>
      </c>
      <c r="O66" s="177"/>
      <c r="P66" s="164">
        <f>'Приложение №1'!P66</f>
        <v>0</v>
      </c>
      <c r="Q66" s="177"/>
      <c r="R66" s="310">
        <f>'Приложение №1'!R66</f>
        <v>0</v>
      </c>
      <c r="S66" s="177"/>
      <c r="T66" s="164">
        <f>'Приложение №1'!T66</f>
        <v>0</v>
      </c>
      <c r="U66" s="177"/>
      <c r="V66" s="164">
        <f>'Приложение №1'!V66</f>
        <v>0</v>
      </c>
      <c r="W66" s="177"/>
      <c r="X66" s="164">
        <f>'Приложение №1'!X66</f>
        <v>0</v>
      </c>
      <c r="Y66" s="256"/>
      <c r="Z66" s="310" t="e">
        <f>Z67/Z65</f>
        <v>#REF!</v>
      </c>
      <c r="AA66" s="177"/>
      <c r="AB66" s="164" t="e">
        <f>#REF!</f>
        <v>#REF!</v>
      </c>
      <c r="AC66" s="177"/>
      <c r="AD66" s="164" t="e">
        <f>#REF!</f>
        <v>#REF!</v>
      </c>
      <c r="AE66" s="177"/>
      <c r="AF66" s="164" t="e">
        <f>#REF!</f>
        <v>#REF!</v>
      </c>
      <c r="AG66" s="209"/>
      <c r="AH66" s="402"/>
      <c r="AI66" s="403"/>
      <c r="AJ66" s="291" t="e">
        <f>Z66/J66*100</f>
        <v>#REF!</v>
      </c>
      <c r="AK66" s="74"/>
      <c r="AM66" s="78"/>
      <c r="AN66" s="77"/>
      <c r="AO66" s="78"/>
    </row>
    <row r="67" spans="1:41" hidden="1">
      <c r="A67" s="925"/>
      <c r="B67" s="103" t="s">
        <v>53</v>
      </c>
      <c r="C67" s="58" t="s">
        <v>8</v>
      </c>
      <c r="D67" s="202">
        <f>'Приложение №1'!D67</f>
        <v>0</v>
      </c>
      <c r="E67" s="257"/>
      <c r="F67" s="202">
        <f>'Приложение №1'!F67</f>
        <v>0</v>
      </c>
      <c r="G67" s="257"/>
      <c r="H67" s="202">
        <f>'Приложение №1'!H67</f>
        <v>0</v>
      </c>
      <c r="I67" s="210"/>
      <c r="J67" s="202">
        <f>'Приложение №1'!J67</f>
        <v>0</v>
      </c>
      <c r="K67" s="46"/>
      <c r="L67" s="166">
        <f>'Приложение №1'!L67</f>
        <v>0</v>
      </c>
      <c r="M67" s="46"/>
      <c r="N67" s="166">
        <f>'Приложение №1'!N67</f>
        <v>0</v>
      </c>
      <c r="O67" s="46"/>
      <c r="P67" s="166">
        <f>'Приложение №1'!P67</f>
        <v>0</v>
      </c>
      <c r="Q67" s="46"/>
      <c r="R67" s="202">
        <f>'Приложение №1'!R67</f>
        <v>0</v>
      </c>
      <c r="S67" s="46"/>
      <c r="T67" s="166">
        <f>'Приложение №1'!T67</f>
        <v>0</v>
      </c>
      <c r="U67" s="46"/>
      <c r="V67" s="166">
        <f>'Приложение №1'!V67</f>
        <v>0</v>
      </c>
      <c r="W67" s="46"/>
      <c r="X67" s="166">
        <f>'Приложение №1'!X67</f>
        <v>0</v>
      </c>
      <c r="Y67" s="257"/>
      <c r="Z67" s="202" t="e">
        <f>AB67+AD67+AF67</f>
        <v>#REF!</v>
      </c>
      <c r="AA67" s="46"/>
      <c r="AB67" s="166" t="e">
        <f>#REF!</f>
        <v>#REF!</v>
      </c>
      <c r="AC67" s="46"/>
      <c r="AD67" s="166" t="e">
        <f>#REF!</f>
        <v>#REF!</v>
      </c>
      <c r="AE67" s="46"/>
      <c r="AF67" s="166" t="e">
        <f>#REF!</f>
        <v>#REF!</v>
      </c>
      <c r="AG67" s="210"/>
      <c r="AH67" s="396"/>
      <c r="AI67" s="397"/>
      <c r="AJ67" s="289" t="e">
        <f>Z67/J67*100</f>
        <v>#REF!</v>
      </c>
      <c r="AK67" s="7"/>
      <c r="AN67" s="9"/>
    </row>
    <row r="68" spans="1:41" ht="13.5" hidden="1">
      <c r="A68" s="918"/>
      <c r="B68" s="104" t="s">
        <v>54</v>
      </c>
      <c r="C68" s="70" t="s">
        <v>9</v>
      </c>
      <c r="D68" s="202">
        <f>'Приложение №1'!D68</f>
        <v>0</v>
      </c>
      <c r="E68" s="257"/>
      <c r="F68" s="207">
        <f>'Приложение №1'!F68</f>
        <v>0</v>
      </c>
      <c r="G68" s="257"/>
      <c r="H68" s="207">
        <f>'Приложение №1'!H68</f>
        <v>0</v>
      </c>
      <c r="I68" s="210"/>
      <c r="J68" s="202">
        <f>'Приложение №1'!J68</f>
        <v>0</v>
      </c>
      <c r="K68" s="46"/>
      <c r="L68" s="163">
        <f>'Приложение №1'!L68</f>
        <v>0</v>
      </c>
      <c r="M68" s="46"/>
      <c r="N68" s="163">
        <f>'Приложение №1'!N68</f>
        <v>0</v>
      </c>
      <c r="O68" s="46"/>
      <c r="P68" s="163">
        <f>'Приложение №1'!P68</f>
        <v>0</v>
      </c>
      <c r="Q68" s="46"/>
      <c r="R68" s="202">
        <f>'Приложение №1'!R68</f>
        <v>0</v>
      </c>
      <c r="S68" s="46"/>
      <c r="T68" s="163">
        <f>'Приложение №1'!T68</f>
        <v>0</v>
      </c>
      <c r="U68" s="48"/>
      <c r="V68" s="163">
        <f>'Приложение №1'!V68</f>
        <v>0</v>
      </c>
      <c r="W68" s="48"/>
      <c r="X68" s="163">
        <f>'Приложение №1'!X68</f>
        <v>0</v>
      </c>
      <c r="Y68" s="255"/>
      <c r="Z68" s="202" t="e">
        <f>AB68+AD68+AF68</f>
        <v>#REF!</v>
      </c>
      <c r="AA68" s="46"/>
      <c r="AB68" s="163" t="e">
        <f>#REF!</f>
        <v>#REF!</v>
      </c>
      <c r="AC68" s="48"/>
      <c r="AD68" s="163" t="e">
        <f>#REF!</f>
        <v>#REF!</v>
      </c>
      <c r="AE68" s="48"/>
      <c r="AF68" s="163" t="e">
        <f>#REF!</f>
        <v>#REF!</v>
      </c>
      <c r="AG68" s="208"/>
      <c r="AH68" s="396"/>
      <c r="AI68" s="397"/>
      <c r="AJ68" s="289"/>
      <c r="AK68" s="7"/>
      <c r="AN68" s="9"/>
    </row>
    <row r="69" spans="1:41" s="79" customFormat="1" hidden="1">
      <c r="A69" s="924"/>
      <c r="B69" s="129" t="s">
        <v>55</v>
      </c>
      <c r="C69" s="70" t="s">
        <v>52</v>
      </c>
      <c r="D69" s="310">
        <f>'Приложение №1'!D69</f>
        <v>0</v>
      </c>
      <c r="E69" s="256"/>
      <c r="F69" s="310">
        <f>'Приложение №1'!F69</f>
        <v>0</v>
      </c>
      <c r="G69" s="256"/>
      <c r="H69" s="310">
        <f>'Приложение №1'!H69</f>
        <v>0</v>
      </c>
      <c r="I69" s="209"/>
      <c r="J69" s="310">
        <f>'Приложение №1'!J69</f>
        <v>0</v>
      </c>
      <c r="K69" s="177"/>
      <c r="L69" s="164">
        <f>'Приложение №1'!L69</f>
        <v>0</v>
      </c>
      <c r="M69" s="177"/>
      <c r="N69" s="164">
        <f>'Приложение №1'!N69</f>
        <v>0</v>
      </c>
      <c r="O69" s="177"/>
      <c r="P69" s="164">
        <f>'Приложение №1'!P69</f>
        <v>0</v>
      </c>
      <c r="Q69" s="177"/>
      <c r="R69" s="310">
        <f>'Приложение №1'!R69</f>
        <v>0</v>
      </c>
      <c r="S69" s="177"/>
      <c r="T69" s="164">
        <f>'Приложение №1'!T69</f>
        <v>0</v>
      </c>
      <c r="U69" s="177"/>
      <c r="V69" s="164">
        <f>'Приложение №1'!V69</f>
        <v>0</v>
      </c>
      <c r="W69" s="177"/>
      <c r="X69" s="164">
        <f>'Приложение №1'!X69</f>
        <v>0</v>
      </c>
      <c r="Y69" s="256"/>
      <c r="Z69" s="310" t="e">
        <f>Z70/Z68</f>
        <v>#REF!</v>
      </c>
      <c r="AA69" s="177"/>
      <c r="AB69" s="164" t="e">
        <f>#REF!</f>
        <v>#REF!</v>
      </c>
      <c r="AC69" s="177"/>
      <c r="AD69" s="164" t="e">
        <f>#REF!</f>
        <v>#REF!</v>
      </c>
      <c r="AE69" s="177"/>
      <c r="AF69" s="164" t="e">
        <f>#REF!</f>
        <v>#REF!</v>
      </c>
      <c r="AG69" s="209"/>
      <c r="AH69" s="402"/>
      <c r="AI69" s="403"/>
      <c r="AJ69" s="291" t="e">
        <f>Z69/J69*100</f>
        <v>#REF!</v>
      </c>
      <c r="AK69" s="74"/>
      <c r="AM69" s="78"/>
      <c r="AN69" s="77"/>
      <c r="AO69" s="78"/>
    </row>
    <row r="70" spans="1:41" hidden="1">
      <c r="A70" s="925"/>
      <c r="B70" s="103" t="s">
        <v>53</v>
      </c>
      <c r="C70" s="58" t="s">
        <v>8</v>
      </c>
      <c r="D70" s="202">
        <f>'Приложение №1'!D70</f>
        <v>0</v>
      </c>
      <c r="E70" s="257"/>
      <c r="F70" s="202">
        <f>'Приложение №1'!F70</f>
        <v>0</v>
      </c>
      <c r="G70" s="257"/>
      <c r="H70" s="202">
        <f>'Приложение №1'!H70</f>
        <v>0</v>
      </c>
      <c r="I70" s="210"/>
      <c r="J70" s="202">
        <f>'Приложение №1'!J70</f>
        <v>0</v>
      </c>
      <c r="K70" s="46"/>
      <c r="L70" s="166">
        <f>'Приложение №1'!L70</f>
        <v>0</v>
      </c>
      <c r="M70" s="46"/>
      <c r="N70" s="166">
        <f>'Приложение №1'!N70</f>
        <v>0</v>
      </c>
      <c r="O70" s="46"/>
      <c r="P70" s="166">
        <f>'Приложение №1'!P70</f>
        <v>0</v>
      </c>
      <c r="Q70" s="46"/>
      <c r="R70" s="202">
        <f>'Приложение №1'!R70</f>
        <v>0</v>
      </c>
      <c r="S70" s="46"/>
      <c r="T70" s="166">
        <f>'Приложение №1'!T70</f>
        <v>0</v>
      </c>
      <c r="U70" s="46"/>
      <c r="V70" s="166">
        <f>'Приложение №1'!V70</f>
        <v>0</v>
      </c>
      <c r="W70" s="46"/>
      <c r="X70" s="166">
        <f>'Приложение №1'!X70</f>
        <v>0</v>
      </c>
      <c r="Y70" s="257"/>
      <c r="Z70" s="202" t="e">
        <f>AB70+AD70+AF70</f>
        <v>#REF!</v>
      </c>
      <c r="AA70" s="46"/>
      <c r="AB70" s="166" t="e">
        <f>#REF!</f>
        <v>#REF!</v>
      </c>
      <c r="AC70" s="46"/>
      <c r="AD70" s="166" t="e">
        <f>#REF!</f>
        <v>#REF!</v>
      </c>
      <c r="AE70" s="46"/>
      <c r="AF70" s="166" t="e">
        <f>#REF!</f>
        <v>#REF!</v>
      </c>
      <c r="AG70" s="210"/>
      <c r="AH70" s="396"/>
      <c r="AI70" s="397"/>
      <c r="AJ70" s="289" t="e">
        <f>Z70/J70*100</f>
        <v>#REF!</v>
      </c>
      <c r="AK70" s="7"/>
      <c r="AN70" s="9"/>
    </row>
    <row r="71" spans="1:41" ht="14.25" thickTop="1">
      <c r="A71" s="918"/>
      <c r="B71" s="104" t="s">
        <v>56</v>
      </c>
      <c r="C71" s="70" t="s">
        <v>9</v>
      </c>
      <c r="D71" s="202">
        <f>'Приложение №1'!D71</f>
        <v>0</v>
      </c>
      <c r="E71" s="257"/>
      <c r="F71" s="207">
        <f>'Приложение №1'!F71</f>
        <v>0</v>
      </c>
      <c r="G71" s="255"/>
      <c r="H71" s="207">
        <f>'Приложение №1'!H71</f>
        <v>0</v>
      </c>
      <c r="I71" s="208"/>
      <c r="J71" s="202">
        <f>'Приложение №1'!J71</f>
        <v>0</v>
      </c>
      <c r="K71" s="48"/>
      <c r="L71" s="163">
        <f>'Приложение №1'!L71</f>
        <v>0</v>
      </c>
      <c r="M71" s="48"/>
      <c r="N71" s="163">
        <f>'Приложение №1'!N71</f>
        <v>0</v>
      </c>
      <c r="O71" s="48"/>
      <c r="P71" s="163">
        <f>'Приложение №1'!P71</f>
        <v>0</v>
      </c>
      <c r="Q71" s="48"/>
      <c r="R71" s="202">
        <f>'Приложение №1'!R71</f>
        <v>0</v>
      </c>
      <c r="S71" s="48"/>
      <c r="T71" s="163">
        <f>'Приложение №1'!T71</f>
        <v>0</v>
      </c>
      <c r="U71" s="48"/>
      <c r="V71" s="163">
        <f>'Приложение №1'!V71</f>
        <v>0</v>
      </c>
      <c r="W71" s="48"/>
      <c r="X71" s="163">
        <f>'Приложение №1'!X71</f>
        <v>0</v>
      </c>
      <c r="Y71" s="255"/>
      <c r="Z71" s="202" t="e">
        <f>AB71+AD71+AF71</f>
        <v>#REF!</v>
      </c>
      <c r="AA71" s="48"/>
      <c r="AB71" s="163" t="e">
        <f>#REF!</f>
        <v>#REF!</v>
      </c>
      <c r="AC71" s="48"/>
      <c r="AD71" s="163" t="e">
        <f>#REF!</f>
        <v>#REF!</v>
      </c>
      <c r="AE71" s="48"/>
      <c r="AF71" s="163" t="e">
        <f>#REF!</f>
        <v>#REF!</v>
      </c>
      <c r="AG71" s="208"/>
      <c r="AH71" s="390"/>
      <c r="AI71" s="391"/>
      <c r="AJ71" s="284"/>
      <c r="AK71" s="7"/>
      <c r="AN71" s="9"/>
    </row>
    <row r="72" spans="1:41" s="79" customFormat="1">
      <c r="A72" s="924"/>
      <c r="B72" s="129" t="s">
        <v>57</v>
      </c>
      <c r="C72" s="70" t="s">
        <v>52</v>
      </c>
      <c r="D72" s="310">
        <f>'Приложение №1'!D72</f>
        <v>0</v>
      </c>
      <c r="E72" s="256"/>
      <c r="F72" s="310">
        <f>'Приложение №1'!F72</f>
        <v>0</v>
      </c>
      <c r="G72" s="256"/>
      <c r="H72" s="310">
        <f>'Приложение №1'!H72</f>
        <v>0</v>
      </c>
      <c r="I72" s="209"/>
      <c r="J72" s="310">
        <f>'Приложение №1'!J72</f>
        <v>0</v>
      </c>
      <c r="K72" s="177"/>
      <c r="L72" s="164">
        <f>'Приложение №1'!L72</f>
        <v>0</v>
      </c>
      <c r="M72" s="177"/>
      <c r="N72" s="164">
        <f>'Приложение №1'!N72</f>
        <v>0</v>
      </c>
      <c r="O72" s="177"/>
      <c r="P72" s="164">
        <f>'Приложение №1'!P72</f>
        <v>0</v>
      </c>
      <c r="Q72" s="177"/>
      <c r="R72" s="310">
        <f>'Приложение №1'!R72</f>
        <v>0</v>
      </c>
      <c r="S72" s="177"/>
      <c r="T72" s="164">
        <f>'Приложение №1'!T72</f>
        <v>0</v>
      </c>
      <c r="U72" s="177"/>
      <c r="V72" s="164">
        <f>'Приложение №1'!V72</f>
        <v>0</v>
      </c>
      <c r="W72" s="177"/>
      <c r="X72" s="164">
        <f>'Приложение №1'!X72</f>
        <v>0</v>
      </c>
      <c r="Y72" s="256"/>
      <c r="Z72" s="310" t="e">
        <f>Z73/Z71</f>
        <v>#REF!</v>
      </c>
      <c r="AA72" s="177"/>
      <c r="AB72" s="164" t="e">
        <f>#REF!</f>
        <v>#REF!</v>
      </c>
      <c r="AC72" s="177"/>
      <c r="AD72" s="164" t="e">
        <f>#REF!</f>
        <v>#REF!</v>
      </c>
      <c r="AE72" s="177"/>
      <c r="AF72" s="164" t="e">
        <f>#REF!</f>
        <v>#REF!</v>
      </c>
      <c r="AG72" s="209"/>
      <c r="AH72" s="402"/>
      <c r="AI72" s="403"/>
      <c r="AJ72" s="291" t="e">
        <f>Z72/J72*100</f>
        <v>#REF!</v>
      </c>
      <c r="AK72" s="74"/>
      <c r="AM72" s="78"/>
      <c r="AN72" s="77"/>
      <c r="AO72" s="78"/>
    </row>
    <row r="73" spans="1:41">
      <c r="A73" s="925"/>
      <c r="B73" s="103" t="s">
        <v>53</v>
      </c>
      <c r="C73" s="58" t="s">
        <v>8</v>
      </c>
      <c r="D73" s="202">
        <f>'Приложение №1'!D73</f>
        <v>0</v>
      </c>
      <c r="E73" s="257"/>
      <c r="F73" s="202">
        <f>'Приложение №1'!F73</f>
        <v>0</v>
      </c>
      <c r="G73" s="257"/>
      <c r="H73" s="202">
        <f>'Приложение №1'!H73</f>
        <v>0</v>
      </c>
      <c r="I73" s="210"/>
      <c r="J73" s="202">
        <f>'Приложение №1'!J73</f>
        <v>0</v>
      </c>
      <c r="K73" s="46"/>
      <c r="L73" s="166">
        <f>'Приложение №1'!L73</f>
        <v>0</v>
      </c>
      <c r="M73" s="46"/>
      <c r="N73" s="166">
        <f>'Приложение №1'!N73</f>
        <v>0</v>
      </c>
      <c r="O73" s="46"/>
      <c r="P73" s="166">
        <f>'Приложение №1'!P73</f>
        <v>0</v>
      </c>
      <c r="Q73" s="46"/>
      <c r="R73" s="202">
        <f>'Приложение №1'!R73</f>
        <v>0</v>
      </c>
      <c r="S73" s="46"/>
      <c r="T73" s="166">
        <f>'Приложение №1'!T73</f>
        <v>0</v>
      </c>
      <c r="U73" s="46"/>
      <c r="V73" s="166">
        <f>'Приложение №1'!V73</f>
        <v>0</v>
      </c>
      <c r="W73" s="46"/>
      <c r="X73" s="166">
        <f>'Приложение №1'!X73</f>
        <v>0</v>
      </c>
      <c r="Y73" s="257"/>
      <c r="Z73" s="202" t="e">
        <f>AB73+AD73+AF73</f>
        <v>#REF!</v>
      </c>
      <c r="AA73" s="46"/>
      <c r="AB73" s="166" t="e">
        <f>#REF!</f>
        <v>#REF!</v>
      </c>
      <c r="AC73" s="46"/>
      <c r="AD73" s="166" t="e">
        <f>#REF!</f>
        <v>#REF!</v>
      </c>
      <c r="AE73" s="46"/>
      <c r="AF73" s="166" t="e">
        <f>#REF!</f>
        <v>#REF!</v>
      </c>
      <c r="AG73" s="210"/>
      <c r="AH73" s="396"/>
      <c r="AI73" s="397"/>
      <c r="AJ73" s="289" t="e">
        <f>Z73/J73*100</f>
        <v>#REF!</v>
      </c>
      <c r="AK73" s="7"/>
      <c r="AN73" s="9"/>
    </row>
    <row r="74" spans="1:41" ht="13.5" hidden="1">
      <c r="A74" s="918"/>
      <c r="B74" s="104" t="s">
        <v>58</v>
      </c>
      <c r="C74" s="70" t="s">
        <v>9</v>
      </c>
      <c r="D74" s="202">
        <f>'Приложение №1'!D74</f>
        <v>1182.24</v>
      </c>
      <c r="E74" s="257"/>
      <c r="F74" s="207">
        <f>'Приложение №1'!F74</f>
        <v>1383</v>
      </c>
      <c r="G74" s="257"/>
      <c r="H74" s="207">
        <f>'Приложение №1'!H74</f>
        <v>1124.5</v>
      </c>
      <c r="I74" s="210"/>
      <c r="J74" s="202">
        <f>'Приложение №1'!J74</f>
        <v>1182.5</v>
      </c>
      <c r="K74" s="46"/>
      <c r="L74" s="163">
        <f>'Приложение №1'!L74</f>
        <v>0</v>
      </c>
      <c r="M74" s="46"/>
      <c r="N74" s="163">
        <f>'Приложение №1'!N74</f>
        <v>0</v>
      </c>
      <c r="O74" s="46"/>
      <c r="P74" s="163">
        <f>'Приложение №1'!P74</f>
        <v>0</v>
      </c>
      <c r="Q74" s="46"/>
      <c r="R74" s="202">
        <f>'Приложение №1'!R74</f>
        <v>961.1</v>
      </c>
      <c r="S74" s="46"/>
      <c r="T74" s="163">
        <f>'Приложение №1'!T74</f>
        <v>745.4</v>
      </c>
      <c r="U74" s="48"/>
      <c r="V74" s="163">
        <f>'Приложение №1'!V74</f>
        <v>213.3</v>
      </c>
      <c r="W74" s="48"/>
      <c r="X74" s="163">
        <f>'Приложение №1'!X74</f>
        <v>2.4</v>
      </c>
      <c r="Y74" s="255"/>
      <c r="Z74" s="202" t="e">
        <f>AB74+AD74+AF74</f>
        <v>#REF!</v>
      </c>
      <c r="AA74" s="46"/>
      <c r="AB74" s="163" t="e">
        <f>#REF!</f>
        <v>#REF!</v>
      </c>
      <c r="AC74" s="48"/>
      <c r="AD74" s="163" t="e">
        <f>#REF!</f>
        <v>#REF!</v>
      </c>
      <c r="AE74" s="48"/>
      <c r="AF74" s="163" t="e">
        <f>#REF!</f>
        <v>#REF!</v>
      </c>
      <c r="AG74" s="208"/>
      <c r="AH74" s="396"/>
      <c r="AI74" s="397"/>
      <c r="AJ74" s="289"/>
      <c r="AK74" s="7"/>
      <c r="AN74" s="9"/>
    </row>
    <row r="75" spans="1:41" s="79" customFormat="1" hidden="1">
      <c r="A75" s="924"/>
      <c r="B75" s="129" t="s">
        <v>59</v>
      </c>
      <c r="C75" s="70" t="s">
        <v>52</v>
      </c>
      <c r="D75" s="310">
        <f>'Приложение №1'!D75</f>
        <v>2.9209999999999998</v>
      </c>
      <c r="E75" s="256"/>
      <c r="F75" s="310">
        <f>'Приложение №1'!F75</f>
        <v>2.5838756326825743</v>
      </c>
      <c r="G75" s="256"/>
      <c r="H75" s="310">
        <f>'Приложение №1'!H75</f>
        <v>2.5838756326825743</v>
      </c>
      <c r="I75" s="209"/>
      <c r="J75" s="310">
        <f>'Приложение №1'!J75</f>
        <v>2.9209999999999998</v>
      </c>
      <c r="K75" s="177"/>
      <c r="L75" s="164">
        <f>'Приложение №1'!L75</f>
        <v>0</v>
      </c>
      <c r="M75" s="177"/>
      <c r="N75" s="164">
        <f>'Приложение №1'!N75</f>
        <v>0</v>
      </c>
      <c r="O75" s="177"/>
      <c r="P75" s="164">
        <f>'Приложение №1'!P75</f>
        <v>0</v>
      </c>
      <c r="Q75" s="177"/>
      <c r="R75" s="310">
        <f>'Приложение №1'!R75</f>
        <v>2.9</v>
      </c>
      <c r="S75" s="177"/>
      <c r="T75" s="164">
        <f>'Приложение №1'!T75</f>
        <v>2.9</v>
      </c>
      <c r="U75" s="177"/>
      <c r="V75" s="164">
        <f>'Приложение №1'!V75</f>
        <v>2.9</v>
      </c>
      <c r="W75" s="177"/>
      <c r="X75" s="164">
        <f>'Приложение №1'!X75</f>
        <v>2.9</v>
      </c>
      <c r="Y75" s="256"/>
      <c r="Z75" s="310" t="e">
        <f>Z76/Z74</f>
        <v>#REF!</v>
      </c>
      <c r="AA75" s="177"/>
      <c r="AB75" s="164" t="e">
        <f>#REF!</f>
        <v>#REF!</v>
      </c>
      <c r="AC75" s="177"/>
      <c r="AD75" s="164" t="e">
        <f>#REF!</f>
        <v>#REF!</v>
      </c>
      <c r="AE75" s="177"/>
      <c r="AF75" s="164" t="e">
        <f>#REF!</f>
        <v>#REF!</v>
      </c>
      <c r="AG75" s="209"/>
      <c r="AH75" s="402"/>
      <c r="AI75" s="403"/>
      <c r="AJ75" s="291" t="e">
        <f>Z75/J75*100</f>
        <v>#REF!</v>
      </c>
      <c r="AK75" s="74"/>
      <c r="AM75" s="78"/>
      <c r="AN75" s="77"/>
      <c r="AO75" s="78"/>
    </row>
    <row r="76" spans="1:41" hidden="1">
      <c r="A76" s="925"/>
      <c r="B76" s="103" t="s">
        <v>53</v>
      </c>
      <c r="C76" s="58" t="s">
        <v>8</v>
      </c>
      <c r="D76" s="202">
        <f>'Приложение №1'!D76</f>
        <v>3452</v>
      </c>
      <c r="E76" s="257"/>
      <c r="F76" s="202">
        <f>'Приложение №1'!F76</f>
        <v>3573.5</v>
      </c>
      <c r="G76" s="257"/>
      <c r="H76" s="202">
        <f>'Приложение №1'!H76</f>
        <v>2905.5681489515546</v>
      </c>
      <c r="I76" s="210"/>
      <c r="J76" s="202">
        <f>'Приложение №1'!J76</f>
        <v>3454.0824999999995</v>
      </c>
      <c r="K76" s="46"/>
      <c r="L76" s="166">
        <f>'Приложение №1'!L76</f>
        <v>0</v>
      </c>
      <c r="M76" s="46"/>
      <c r="N76" s="166">
        <f>'Приложение №1'!N76</f>
        <v>0</v>
      </c>
      <c r="O76" s="46"/>
      <c r="P76" s="166">
        <f>'Приложение №1'!P76</f>
        <v>0</v>
      </c>
      <c r="Q76" s="46"/>
      <c r="R76" s="202">
        <f>'Приложение №1'!R76</f>
        <v>2787.2</v>
      </c>
      <c r="S76" s="46"/>
      <c r="T76" s="166">
        <f>'Приложение №1'!T76</f>
        <v>2161.6999999999998</v>
      </c>
      <c r="U76" s="46"/>
      <c r="V76" s="166">
        <f>'Приложение №1'!V76</f>
        <v>618.6</v>
      </c>
      <c r="W76" s="46"/>
      <c r="X76" s="166">
        <f>'Приложение №1'!X76</f>
        <v>7</v>
      </c>
      <c r="Y76" s="257"/>
      <c r="Z76" s="202" t="e">
        <f>AB76+AD76+AF76</f>
        <v>#REF!</v>
      </c>
      <c r="AA76" s="46"/>
      <c r="AB76" s="166" t="e">
        <f>#REF!</f>
        <v>#REF!</v>
      </c>
      <c r="AC76" s="46"/>
      <c r="AD76" s="166" t="e">
        <f>#REF!</f>
        <v>#REF!</v>
      </c>
      <c r="AE76" s="46"/>
      <c r="AF76" s="166" t="e">
        <f>#REF!</f>
        <v>#REF!</v>
      </c>
      <c r="AG76" s="210"/>
      <c r="AH76" s="396"/>
      <c r="AI76" s="397"/>
      <c r="AJ76" s="289" t="e">
        <f>Z76/J76*100</f>
        <v>#REF!</v>
      </c>
      <c r="AK76" s="7"/>
      <c r="AN76" s="9"/>
    </row>
    <row r="77" spans="1:41">
      <c r="A77" s="926" t="s">
        <v>27</v>
      </c>
      <c r="B77" s="929" t="s">
        <v>41</v>
      </c>
      <c r="C77" s="80" t="s">
        <v>33</v>
      </c>
      <c r="D77" s="202">
        <f>'Приложение №1'!D77</f>
        <v>10.23</v>
      </c>
      <c r="E77" s="258">
        <f>IF(ISERR(D77/D11*1000),0,D77/D11*1000)</f>
        <v>0.69995142077138339</v>
      </c>
      <c r="F77" s="207">
        <f>'Приложение №1'!F77</f>
        <v>19.600000000000001</v>
      </c>
      <c r="G77" s="258">
        <f>IF(ISERR(F77/F11*1000),0,F77/F11*1000)</f>
        <v>1.4702242091919018</v>
      </c>
      <c r="H77" s="207">
        <f>'Приложение №1'!H77</f>
        <v>9.6999999999999993</v>
      </c>
      <c r="I77" s="211">
        <f>IF(ISERR(H77/H11*1000),0,H77/H11*1000)</f>
        <v>0.69785678827600583</v>
      </c>
      <c r="J77" s="202">
        <f>'Приложение №1'!J77</f>
        <v>10.199999999999999</v>
      </c>
      <c r="K77" s="178">
        <f>IF(ISERR(J77/J11*1000),0,J77/J11*1000)</f>
        <v>0.69789877730871064</v>
      </c>
      <c r="L77" s="163">
        <f>'Приложение №1'!L77</f>
        <v>0</v>
      </c>
      <c r="M77" s="178">
        <f>IF(ISERR(L77/L11*1000),0,L77/L11*1000)</f>
        <v>0</v>
      </c>
      <c r="N77" s="163">
        <f>'Приложение №1'!N77</f>
        <v>0</v>
      </c>
      <c r="O77" s="178">
        <f>IF(ISERR(N77/N11*1000),0,N77/N11*1000)</f>
        <v>0</v>
      </c>
      <c r="P77" s="163">
        <f>'Приложение №1'!P77</f>
        <v>0</v>
      </c>
      <c r="Q77" s="178">
        <f>IF(ISERR(P77/P11*1000),0,P77/P11*1000)</f>
        <v>0</v>
      </c>
      <c r="R77" s="202">
        <f>'Приложение №1'!R77</f>
        <v>8.4</v>
      </c>
      <c r="S77" s="178">
        <f>IF(ISERR(R77/R11*1000),0,R77/R11*1000)</f>
        <v>0.69992417488105463</v>
      </c>
      <c r="T77" s="163">
        <f>'Приложение №1'!T77</f>
        <v>5.5</v>
      </c>
      <c r="U77" s="178">
        <f>IF(ISERR(T77/T11*1000),0,T77/T11*1000)</f>
        <v>0.69436553926952749</v>
      </c>
      <c r="V77" s="163">
        <f>'Приложение №1'!V77</f>
        <v>2.8</v>
      </c>
      <c r="W77" s="178">
        <f>IF(ISERR(V77/V11*1000),0,V77/V11*1000)</f>
        <v>0.7115086524534342</v>
      </c>
      <c r="X77" s="163">
        <f>'Приложение №1'!X77</f>
        <v>0.1</v>
      </c>
      <c r="Y77" s="258">
        <f>IF(ISERR(X77/X11*1000),0,X77/X11*1000)</f>
        <v>0.68965517241379315</v>
      </c>
      <c r="Z77" s="202" t="e">
        <f>AB77+AD77+AF77</f>
        <v>#REF!</v>
      </c>
      <c r="AA77" s="178">
        <f>IF(ISERR(Z77/Z11*1000),0,Z77/Z11*1000)</f>
        <v>0</v>
      </c>
      <c r="AB77" s="163" t="e">
        <f>AB80</f>
        <v>#REF!</v>
      </c>
      <c r="AC77" s="178">
        <f>IF(ISERR(AB77/AB11*1000),0,AB77/AB11*1000)</f>
        <v>0</v>
      </c>
      <c r="AD77" s="163" t="e">
        <f>AD80</f>
        <v>#REF!</v>
      </c>
      <c r="AE77" s="178">
        <f>IF(ISERR(AD77/AD11*1000),0,AD77/AD11*1000)</f>
        <v>0</v>
      </c>
      <c r="AF77" s="163" t="e">
        <f>AF80</f>
        <v>#REF!</v>
      </c>
      <c r="AG77" s="211">
        <f>IF(ISERR(AF77/AF11*1000),0,AF77/AF11*1000)</f>
        <v>0</v>
      </c>
      <c r="AH77" s="404"/>
      <c r="AI77" s="405"/>
      <c r="AJ77" s="292"/>
      <c r="AK77" s="22"/>
      <c r="AL77" s="25"/>
      <c r="AM77" s="31"/>
      <c r="AN77" s="33"/>
    </row>
    <row r="78" spans="1:41" ht="15">
      <c r="A78" s="927"/>
      <c r="B78" s="930"/>
      <c r="C78" s="81" t="s">
        <v>62</v>
      </c>
      <c r="D78" s="202">
        <f>'Приложение №1'!D78</f>
        <v>28.439499999999999</v>
      </c>
      <c r="E78" s="256"/>
      <c r="F78" s="270">
        <f>'Приложение №1'!F78</f>
        <v>28.421568627450981</v>
      </c>
      <c r="G78" s="256"/>
      <c r="H78" s="270">
        <f>'Приложение №1'!H78</f>
        <v>28.421568627450981</v>
      </c>
      <c r="I78" s="209"/>
      <c r="J78" s="202">
        <f>'Приложение №1'!J78</f>
        <v>31.809999999999995</v>
      </c>
      <c r="K78" s="177"/>
      <c r="L78" s="164">
        <f>'Приложение №1'!L78</f>
        <v>0</v>
      </c>
      <c r="M78" s="177"/>
      <c r="N78" s="164">
        <f>'Приложение №1'!N78</f>
        <v>0</v>
      </c>
      <c r="O78" s="177"/>
      <c r="P78" s="164">
        <f>'Приложение №1'!P78</f>
        <v>0</v>
      </c>
      <c r="Q78" s="177"/>
      <c r="R78" s="202">
        <f>'Приложение №1'!R78</f>
        <v>31.8</v>
      </c>
      <c r="S78" s="177"/>
      <c r="T78" s="164">
        <f>'Приложение №1'!T78</f>
        <v>31.8</v>
      </c>
      <c r="U78" s="177"/>
      <c r="V78" s="164">
        <f>'Приложение №1'!V78</f>
        <v>31.8</v>
      </c>
      <c r="W78" s="177"/>
      <c r="X78" s="164">
        <f>'Приложение №1'!X78</f>
        <v>31.8</v>
      </c>
      <c r="Y78" s="256"/>
      <c r="Z78" s="202" t="e">
        <f>Z81</f>
        <v>#REF!</v>
      </c>
      <c r="AA78" s="177"/>
      <c r="AB78" s="164" t="e">
        <f>AB81</f>
        <v>#REF!</v>
      </c>
      <c r="AC78" s="177"/>
      <c r="AD78" s="164" t="e">
        <f>AD81</f>
        <v>#REF!</v>
      </c>
      <c r="AE78" s="177"/>
      <c r="AF78" s="164" t="e">
        <f>AF81</f>
        <v>#REF!</v>
      </c>
      <c r="AG78" s="209"/>
      <c r="AH78" s="404"/>
      <c r="AI78" s="405"/>
      <c r="AJ78" s="292" t="e">
        <f>Z78/J78*100</f>
        <v>#REF!</v>
      </c>
      <c r="AK78" s="22"/>
      <c r="AL78" s="25"/>
      <c r="AM78" s="31"/>
      <c r="AN78" s="33"/>
    </row>
    <row r="79" spans="1:41" ht="14.25" customHeight="1" thickBot="1">
      <c r="A79" s="928"/>
      <c r="B79" s="931"/>
      <c r="C79" s="82" t="s">
        <v>8</v>
      </c>
      <c r="D79" s="212">
        <f>'Приложение №1'!D79</f>
        <v>290.96878999999996</v>
      </c>
      <c r="E79" s="251">
        <f>IF(ISERR(D79/D16*1000),0,D79/D16*1000)</f>
        <v>12.617298827896326</v>
      </c>
      <c r="F79" s="212">
        <f>'Приложение №1'!F79</f>
        <v>289.89999999999998</v>
      </c>
      <c r="G79" s="254">
        <f>IF(ISERR(F79/F16*1000),0,F79/F16*1000)</f>
        <v>16.48058031653629</v>
      </c>
      <c r="H79" s="212">
        <f>'Приложение №1'!H79</f>
        <v>275.68921568627451</v>
      </c>
      <c r="I79" s="206">
        <f>IF(ISERR(H79/H16*1000),0,H79/H16*1000)</f>
        <v>15.17034791839907</v>
      </c>
      <c r="J79" s="212">
        <f>'Приложение №1'!J79</f>
        <v>324.46199999999999</v>
      </c>
      <c r="K79" s="49">
        <f>IF(ISERR(J79/J16*1000),0,J79/J16*1000)</f>
        <v>14.069667101742763</v>
      </c>
      <c r="L79" s="169">
        <f>'Приложение №1'!L79</f>
        <v>0</v>
      </c>
      <c r="M79" s="49">
        <f>IF(ISERR(L79/L16*1000),0,L79/L16*1000)</f>
        <v>0</v>
      </c>
      <c r="N79" s="169">
        <f>'Приложение №1'!N79</f>
        <v>0</v>
      </c>
      <c r="O79" s="49">
        <f>IF(ISERR(N79/N16*1000),0,N79/N16*1000)</f>
        <v>0</v>
      </c>
      <c r="P79" s="169">
        <f>'Приложение №1'!P79</f>
        <v>0</v>
      </c>
      <c r="Q79" s="49">
        <f>IF(ISERR(P79/P16*1000),0,P79/P16*1000)</f>
        <v>0</v>
      </c>
      <c r="R79" s="212">
        <f>'Приложение №1'!R79</f>
        <v>267.10000000000002</v>
      </c>
      <c r="S79" s="49">
        <f>IF(ISERR(R79/R16*1000),0,R79/R16*1000)</f>
        <v>17.097792201972872</v>
      </c>
      <c r="T79" s="169">
        <f>'Приложение №1'!T79</f>
        <v>174.9</v>
      </c>
      <c r="U79" s="176">
        <f>IF(ISERR(T79/T16*1000),0,T79/T16*1000)</f>
        <v>23.350823086474147</v>
      </c>
      <c r="V79" s="169">
        <f>'Приложение №1'!V79</f>
        <v>89</v>
      </c>
      <c r="W79" s="176">
        <f>IF(ISERR(V79/V16*1000),0,V79/V16*1000)</f>
        <v>28.445410380976732</v>
      </c>
      <c r="X79" s="169">
        <f>'Приложение №1'!X79</f>
        <v>3.2</v>
      </c>
      <c r="Y79" s="254">
        <f>IF(ISERR(X79/X16*1000),0,X79/X16*1000)</f>
        <v>0.639616230261843</v>
      </c>
      <c r="Z79" s="212" t="e">
        <f>AB79+AD79+AF79</f>
        <v>#REF!</v>
      </c>
      <c r="AA79" s="49">
        <f>IF(ISERR(Z79/Z16*1000),0,Z79/Z16*1000)</f>
        <v>0</v>
      </c>
      <c r="AB79" s="169" t="e">
        <f>AB82</f>
        <v>#REF!</v>
      </c>
      <c r="AC79" s="176">
        <f>IF(ISERR(AB79/AB16*1000),0,AB79/AB16*1000)</f>
        <v>0</v>
      </c>
      <c r="AD79" s="169" t="e">
        <f>AD82</f>
        <v>#REF!</v>
      </c>
      <c r="AE79" s="176">
        <f>IF(ISERR(AD79/AD16*1000),0,AD79/AD16*1000)</f>
        <v>0</v>
      </c>
      <c r="AF79" s="169" t="e">
        <f>AF82</f>
        <v>#REF!</v>
      </c>
      <c r="AG79" s="206">
        <f>IF(ISERR(AF79/AF16*1000),0,AF79/AF16*1000)</f>
        <v>0</v>
      </c>
      <c r="AH79" s="394" t="e">
        <f>Z79-R79</f>
        <v>#REF!</v>
      </c>
      <c r="AI79" s="395" t="e">
        <f>ABS(AH79/R79*100)</f>
        <v>#REF!</v>
      </c>
      <c r="AJ79" s="286" t="e">
        <f>Z79/J79*100</f>
        <v>#REF!</v>
      </c>
      <c r="AK79" s="7"/>
      <c r="AM79" s="34"/>
      <c r="AN79" s="33"/>
    </row>
    <row r="80" spans="1:41" ht="15.75" thickTop="1">
      <c r="A80" s="122"/>
      <c r="B80" s="105" t="s">
        <v>60</v>
      </c>
      <c r="C80" s="83" t="s">
        <v>33</v>
      </c>
      <c r="D80" s="207">
        <f>'Приложение №1'!D80</f>
        <v>10.23</v>
      </c>
      <c r="E80" s="252"/>
      <c r="F80" s="207">
        <f>'Приложение №1'!F80</f>
        <v>10.199999999999999</v>
      </c>
      <c r="G80" s="252"/>
      <c r="H80" s="207">
        <f>'Приложение №1'!H80</f>
        <v>9.6999999999999993</v>
      </c>
      <c r="I80" s="203"/>
      <c r="J80" s="207">
        <f>'Приложение №1'!J80</f>
        <v>10.199999999999999</v>
      </c>
      <c r="K80" s="40"/>
      <c r="L80" s="163">
        <f>'Приложение №1'!L80</f>
        <v>0</v>
      </c>
      <c r="M80" s="40"/>
      <c r="N80" s="163">
        <f>'Приложение №1'!N80</f>
        <v>0</v>
      </c>
      <c r="O80" s="40"/>
      <c r="P80" s="163">
        <f>'Приложение №1'!P80</f>
        <v>0</v>
      </c>
      <c r="Q80" s="40"/>
      <c r="R80" s="207">
        <f>'Приложение №1'!R80</f>
        <v>8.4</v>
      </c>
      <c r="S80" s="40"/>
      <c r="T80" s="163">
        <f>'Приложение №1'!T80</f>
        <v>5.5</v>
      </c>
      <c r="U80" s="40"/>
      <c r="V80" s="163">
        <f>'Приложение №1'!V80</f>
        <v>2.8</v>
      </c>
      <c r="W80" s="40"/>
      <c r="X80" s="163">
        <f>'Приложение №1'!X80</f>
        <v>0.1</v>
      </c>
      <c r="Y80" s="252"/>
      <c r="Z80" s="207" t="e">
        <f>AB80+AD80+AF80</f>
        <v>#REF!</v>
      </c>
      <c r="AA80" s="40"/>
      <c r="AB80" s="163" t="e">
        <f>#REF!</f>
        <v>#REF!</v>
      </c>
      <c r="AC80" s="48"/>
      <c r="AD80" s="163" t="e">
        <f>#REF!</f>
        <v>#REF!</v>
      </c>
      <c r="AE80" s="48"/>
      <c r="AF80" s="163" t="e">
        <f>#REF!</f>
        <v>#REF!</v>
      </c>
      <c r="AG80" s="203"/>
      <c r="AH80" s="406"/>
      <c r="AI80" s="407"/>
      <c r="AJ80" s="293"/>
      <c r="AK80" s="7"/>
      <c r="AM80" s="34"/>
      <c r="AN80" s="33"/>
    </row>
    <row r="81" spans="1:41" ht="15">
      <c r="A81" s="120"/>
      <c r="B81" s="105" t="s">
        <v>61</v>
      </c>
      <c r="C81" s="81" t="s">
        <v>62</v>
      </c>
      <c r="D81" s="202">
        <f>'Приложение №1'!D81</f>
        <v>28.439499999999999</v>
      </c>
      <c r="E81" s="250"/>
      <c r="F81" s="310">
        <f>'Приложение №1'!F81</f>
        <v>28.421568627450981</v>
      </c>
      <c r="G81" s="250"/>
      <c r="H81" s="310">
        <f>'Приложение №1'!H81</f>
        <v>28.421568627450981</v>
      </c>
      <c r="I81" s="199"/>
      <c r="J81" s="202">
        <f>'Приложение №1'!J81</f>
        <v>31.809999999999995</v>
      </c>
      <c r="K81" s="73"/>
      <c r="L81" s="168">
        <f>'Приложение №1'!L81</f>
        <v>0</v>
      </c>
      <c r="M81" s="73"/>
      <c r="N81" s="168">
        <f>'Приложение №1'!N81</f>
        <v>0</v>
      </c>
      <c r="O81" s="73"/>
      <c r="P81" s="168">
        <f>'Приложение №1'!P81</f>
        <v>0</v>
      </c>
      <c r="Q81" s="73"/>
      <c r="R81" s="310">
        <f>'Приложение №1'!R81</f>
        <v>31.8</v>
      </c>
      <c r="S81" s="177"/>
      <c r="T81" s="164">
        <f>'Приложение №1'!T81</f>
        <v>31.8</v>
      </c>
      <c r="U81" s="177"/>
      <c r="V81" s="164">
        <f>'Приложение №1'!V81</f>
        <v>31.8</v>
      </c>
      <c r="W81" s="177"/>
      <c r="X81" s="164">
        <f>'Приложение №1'!X81</f>
        <v>31.8</v>
      </c>
      <c r="Y81" s="250"/>
      <c r="Z81" s="202" t="e">
        <f>Z82/Z80</f>
        <v>#REF!</v>
      </c>
      <c r="AA81" s="73"/>
      <c r="AB81" s="168" t="e">
        <f>#REF!</f>
        <v>#REF!</v>
      </c>
      <c r="AC81" s="73"/>
      <c r="AD81" s="168" t="e">
        <f>#REF!</f>
        <v>#REF!</v>
      </c>
      <c r="AE81" s="73"/>
      <c r="AF81" s="168" t="e">
        <f>#REF!</f>
        <v>#REF!</v>
      </c>
      <c r="AG81" s="199"/>
      <c r="AH81" s="408"/>
      <c r="AI81" s="409"/>
      <c r="AJ81" s="288" t="e">
        <f>Z81/J81*100</f>
        <v>#REF!</v>
      </c>
      <c r="AK81" s="7"/>
      <c r="AM81" s="34"/>
      <c r="AN81" s="33"/>
    </row>
    <row r="82" spans="1:41" ht="15">
      <c r="A82" s="120"/>
      <c r="B82" s="106" t="s">
        <v>53</v>
      </c>
      <c r="C82" s="84" t="s">
        <v>8</v>
      </c>
      <c r="D82" s="202">
        <f>'Приложение №1'!D82</f>
        <v>290.39999999999998</v>
      </c>
      <c r="E82" s="253"/>
      <c r="F82" s="202">
        <f>'Приложение №1'!F82</f>
        <v>289.89999999999998</v>
      </c>
      <c r="G82" s="253"/>
      <c r="H82" s="202">
        <f>'Приложение №1'!H82</f>
        <v>275.68921568627451</v>
      </c>
      <c r="I82" s="204"/>
      <c r="J82" s="202">
        <f>'Приложение №1'!J82</f>
        <v>324.46199999999999</v>
      </c>
      <c r="K82" s="2"/>
      <c r="L82" s="154">
        <f>'Приложение №1'!L82</f>
        <v>0</v>
      </c>
      <c r="M82" s="2"/>
      <c r="N82" s="154">
        <f>'Приложение №1'!N82</f>
        <v>0</v>
      </c>
      <c r="O82" s="2"/>
      <c r="P82" s="154">
        <f>'Приложение №1'!P82</f>
        <v>0</v>
      </c>
      <c r="Q82" s="2"/>
      <c r="R82" s="202">
        <f>'Приложение №1'!R82</f>
        <v>267.10000000000002</v>
      </c>
      <c r="S82" s="2"/>
      <c r="T82" s="154">
        <f>'Приложение №1'!T82</f>
        <v>174.9</v>
      </c>
      <c r="U82" s="2"/>
      <c r="V82" s="154">
        <f>'Приложение №1'!V82</f>
        <v>89</v>
      </c>
      <c r="W82" s="2"/>
      <c r="X82" s="154">
        <f>'Приложение №1'!X82</f>
        <v>3.2</v>
      </c>
      <c r="Y82" s="253"/>
      <c r="Z82" s="202" t="e">
        <f>AB82+AD82+AF82</f>
        <v>#REF!</v>
      </c>
      <c r="AA82" s="2"/>
      <c r="AB82" s="154" t="e">
        <f>#REF!</f>
        <v>#REF!</v>
      </c>
      <c r="AC82" s="2"/>
      <c r="AD82" s="154" t="e">
        <f>#REF!</f>
        <v>#REF!</v>
      </c>
      <c r="AE82" s="2"/>
      <c r="AF82" s="154" t="e">
        <f>#REF!</f>
        <v>#REF!</v>
      </c>
      <c r="AG82" s="204"/>
      <c r="AH82" s="408"/>
      <c r="AI82" s="409"/>
      <c r="AJ82" s="288" t="e">
        <f>Z82/J82*100</f>
        <v>#REF!</v>
      </c>
      <c r="AK82" s="7"/>
      <c r="AM82" s="34"/>
      <c r="AN82" s="33"/>
    </row>
    <row r="83" spans="1:41" ht="15">
      <c r="A83" s="120"/>
      <c r="B83" s="107" t="s">
        <v>139</v>
      </c>
      <c r="C83" s="80" t="s">
        <v>33</v>
      </c>
      <c r="D83" s="202">
        <f>'Приложение №1'!D83</f>
        <v>68.78</v>
      </c>
      <c r="E83" s="253"/>
      <c r="F83" s="202">
        <f>'Приложение №1'!F83</f>
        <v>0</v>
      </c>
      <c r="G83" s="253"/>
      <c r="H83" s="202">
        <f>'Приложение №1'!H83</f>
        <v>0</v>
      </c>
      <c r="I83" s="204"/>
      <c r="J83" s="202">
        <f>'Приложение №1'!J83</f>
        <v>68.8</v>
      </c>
      <c r="K83" s="2"/>
      <c r="L83" s="272"/>
      <c r="M83" s="2"/>
      <c r="N83" s="166">
        <f>'Приложение №1'!N83</f>
        <v>0</v>
      </c>
      <c r="O83" s="2"/>
      <c r="P83" s="272"/>
      <c r="Q83" s="2"/>
      <c r="R83" s="202">
        <f>'Приложение №1'!R83</f>
        <v>0</v>
      </c>
      <c r="S83" s="2"/>
      <c r="T83" s="272"/>
      <c r="U83" s="2"/>
      <c r="V83" s="166">
        <f>'Приложение №1'!V83</f>
        <v>0</v>
      </c>
      <c r="W83" s="2"/>
      <c r="X83" s="272"/>
      <c r="Y83" s="253"/>
      <c r="Z83" s="202" t="e">
        <f>AB83+AD83+AF83</f>
        <v>#REF!</v>
      </c>
      <c r="AA83" s="2"/>
      <c r="AB83" s="272"/>
      <c r="AC83" s="2"/>
      <c r="AD83" s="166" t="e">
        <f>#REF!</f>
        <v>#REF!</v>
      </c>
      <c r="AE83" s="2"/>
      <c r="AF83" s="272"/>
      <c r="AG83" s="204"/>
      <c r="AH83" s="408"/>
      <c r="AI83" s="409"/>
      <c r="AJ83" s="294"/>
      <c r="AK83" s="7"/>
      <c r="AM83" s="34"/>
      <c r="AN83" s="33"/>
    </row>
    <row r="84" spans="1:41" ht="13.5" customHeight="1">
      <c r="A84" s="937" t="s">
        <v>126</v>
      </c>
      <c r="B84" s="939" t="s">
        <v>10</v>
      </c>
      <c r="C84" s="58" t="s">
        <v>101</v>
      </c>
      <c r="D84" s="202">
        <f>'Приложение №1'!D84</f>
        <v>2.996</v>
      </c>
      <c r="E84" s="259">
        <f>IF(ISERR(D84/D11*1000),0,D84/D11*1000)</f>
        <v>0.20499066047224482</v>
      </c>
      <c r="F84" s="207">
        <f>'Приложение №1'!F84</f>
        <v>4.3</v>
      </c>
      <c r="G84" s="259">
        <f>IF(ISERR(F84/F11*1000),0,F84/F11*1000)</f>
        <v>0.32254918875128458</v>
      </c>
      <c r="H84" s="207">
        <f>'Приложение №1'!H84</f>
        <v>2.8</v>
      </c>
      <c r="I84" s="213">
        <f>IF(ISERR(H84/H11*1000),0,H84/H11*1000)</f>
        <v>0.20144319661575427</v>
      </c>
      <c r="J84" s="202">
        <f>'Приложение №1'!J84</f>
        <v>2.9</v>
      </c>
      <c r="K84" s="57">
        <f>IF(ISERR(J84/J11*1000),0,J84/J11*1000)</f>
        <v>0.19842220139169225</v>
      </c>
      <c r="L84" s="163">
        <f>'Приложение №1'!L84</f>
        <v>0</v>
      </c>
      <c r="M84" s="57">
        <f>IF(ISERR(L84/L11*1000),0,L84/L11*1000)</f>
        <v>0</v>
      </c>
      <c r="N84" s="163">
        <f>'Приложение №1'!N84</f>
        <v>0</v>
      </c>
      <c r="O84" s="57">
        <f>IF(ISERR(N84/N11*1000),0,N84/N11*1000)</f>
        <v>0</v>
      </c>
      <c r="P84" s="163">
        <f>'Приложение №1'!P84</f>
        <v>0</v>
      </c>
      <c r="Q84" s="57">
        <f>IF(ISERR(P84/P11*1000),0,P84/P11*1000)</f>
        <v>0</v>
      </c>
      <c r="R84" s="202">
        <f>'Приложение №1'!R84</f>
        <v>2.4</v>
      </c>
      <c r="S84" s="57">
        <f>IF(ISERR(R84/R11*1000),0,R84/R11*1000)</f>
        <v>0.19997833568030129</v>
      </c>
      <c r="T84" s="163">
        <f>'Приложение №1'!T84</f>
        <v>1.6</v>
      </c>
      <c r="U84" s="57">
        <f>IF(ISERR(T84/T11*1000),0,T84/T11*1000)</f>
        <v>0.20199724778749892</v>
      </c>
      <c r="V84" s="163">
        <f>'Приложение №1'!V84</f>
        <v>0.8</v>
      </c>
      <c r="W84" s="57">
        <f>IF(ISERR(V84/V11*1000),0,V84/V11*1000)</f>
        <v>0.20328818641526694</v>
      </c>
      <c r="X84" s="163">
        <f>'Приложение №1'!X84</f>
        <v>0</v>
      </c>
      <c r="Y84" s="259">
        <f>IF(ISERR(X84/X11*1000),0,X84/X11*1000)</f>
        <v>0</v>
      </c>
      <c r="Z84" s="202" t="e">
        <f>AB84+AD84+AF84</f>
        <v>#REF!</v>
      </c>
      <c r="AA84" s="57">
        <f>IF(ISERR(Z84/Z11*1000),0,Z84/Z11*1000)</f>
        <v>0</v>
      </c>
      <c r="AB84" s="163" t="e">
        <f>#REF!</f>
        <v>#REF!</v>
      </c>
      <c r="AC84" s="57">
        <f>IF(ISERR(AB84/AB11*1000),0,AB84/AB11*1000)</f>
        <v>0</v>
      </c>
      <c r="AD84" s="163" t="e">
        <f>#REF!</f>
        <v>#REF!</v>
      </c>
      <c r="AE84" s="57">
        <f>IF(ISERR(AD84/AD11*1000),0,AD84/AD11*1000)</f>
        <v>0</v>
      </c>
      <c r="AF84" s="163" t="e">
        <f>#REF!</f>
        <v>#REF!</v>
      </c>
      <c r="AG84" s="213">
        <f>IF(ISERR(AF84/AF11*1000),0,AF84/AF11*1000)</f>
        <v>0</v>
      </c>
      <c r="AH84" s="410"/>
      <c r="AI84" s="411"/>
      <c r="AJ84" s="295"/>
      <c r="AK84" s="22"/>
      <c r="AL84" s="25"/>
      <c r="AM84" s="31"/>
      <c r="AN84" s="33"/>
    </row>
    <row r="85" spans="1:41" ht="13.5" customHeight="1">
      <c r="A85" s="937"/>
      <c r="B85" s="939"/>
      <c r="C85" s="59" t="s">
        <v>62</v>
      </c>
      <c r="D85" s="207">
        <f>'Приложение №1'!D85</f>
        <v>10.87555</v>
      </c>
      <c r="E85" s="260"/>
      <c r="F85" s="310">
        <f>'Приложение №1'!F85</f>
        <v>10.883720930232558</v>
      </c>
      <c r="G85" s="260"/>
      <c r="H85" s="310">
        <f>'Приложение №1'!H85</f>
        <v>10.883720930232558</v>
      </c>
      <c r="I85" s="214"/>
      <c r="J85" s="207">
        <f>'Приложение №1'!J85</f>
        <v>12.18</v>
      </c>
      <c r="K85" s="72"/>
      <c r="L85" s="164">
        <f>'Приложение №1'!L85</f>
        <v>0</v>
      </c>
      <c r="M85" s="72"/>
      <c r="N85" s="164">
        <f>'Приложение №1'!N85</f>
        <v>0</v>
      </c>
      <c r="O85" s="72"/>
      <c r="P85" s="164">
        <f>'Приложение №1'!P85</f>
        <v>0</v>
      </c>
      <c r="Q85" s="72"/>
      <c r="R85" s="310">
        <f>'Приложение №1'!R85</f>
        <v>11.98</v>
      </c>
      <c r="S85" s="177"/>
      <c r="T85" s="164">
        <f>'Приложение №1'!T85</f>
        <v>11.98</v>
      </c>
      <c r="U85" s="177"/>
      <c r="V85" s="164">
        <f>'Приложение №1'!V85</f>
        <v>11.98</v>
      </c>
      <c r="W85" s="177"/>
      <c r="X85" s="164">
        <f>'Приложение №1'!X85</f>
        <v>11.98</v>
      </c>
      <c r="Y85" s="260"/>
      <c r="Z85" s="207" t="e">
        <f>Z86/Z84</f>
        <v>#REF!</v>
      </c>
      <c r="AA85" s="72"/>
      <c r="AB85" s="168" t="e">
        <f>#REF!</f>
        <v>#REF!</v>
      </c>
      <c r="AC85" s="72"/>
      <c r="AD85" s="168" t="e">
        <f>#REF!</f>
        <v>#REF!</v>
      </c>
      <c r="AE85" s="72"/>
      <c r="AF85" s="168" t="e">
        <f>#REF!</f>
        <v>#REF!</v>
      </c>
      <c r="AG85" s="214"/>
      <c r="AH85" s="404"/>
      <c r="AI85" s="405"/>
      <c r="AJ85" s="292" t="e">
        <f>Z85/J85*100</f>
        <v>#REF!</v>
      </c>
      <c r="AK85" s="22"/>
      <c r="AL85" s="25"/>
      <c r="AM85" s="31"/>
      <c r="AN85" s="33"/>
    </row>
    <row r="86" spans="1:41" ht="14.25" thickBot="1">
      <c r="A86" s="938"/>
      <c r="B86" s="940"/>
      <c r="C86" s="65" t="s">
        <v>8</v>
      </c>
      <c r="D86" s="205">
        <f>'Приложение №1'!D86</f>
        <v>32.5</v>
      </c>
      <c r="E86" s="251">
        <f>IF(ISERR(D86/D16*1000),0,D86/D16*1000)</f>
        <v>1.4092996431219671</v>
      </c>
      <c r="F86" s="205">
        <f>'Приложение №1'!F86</f>
        <v>46.8</v>
      </c>
      <c r="G86" s="251">
        <f>IF(ISERR(F86/F16*1000),0,F86/F16*1000)</f>
        <v>2.6605421138802985</v>
      </c>
      <c r="H86" s="205">
        <f>'Приложение №1'!H86</f>
        <v>30.474418604651159</v>
      </c>
      <c r="I86" s="201">
        <f>IF(ISERR(H86/H16*1000),0,H86/H16*1000)</f>
        <v>1.676915550333252</v>
      </c>
      <c r="J86" s="205">
        <f>'Приложение №1'!J86</f>
        <v>35.322000000000003</v>
      </c>
      <c r="K86" s="49">
        <f>IF(ISERR(J86/J16*1000),0,J86/J16*1000)</f>
        <v>1.5316702152108965</v>
      </c>
      <c r="L86" s="167">
        <f>'Приложение №1'!L86</f>
        <v>0</v>
      </c>
      <c r="M86" s="49">
        <f>IF(ISERR(L86/L16*1000),0,L86/L16*1000)</f>
        <v>0</v>
      </c>
      <c r="N86" s="167">
        <f>'Приложение №1'!N86</f>
        <v>0</v>
      </c>
      <c r="O86" s="49">
        <f>IF(ISERR(N86/N16*1000),0,N86/N16*1000)</f>
        <v>0</v>
      </c>
      <c r="P86" s="167">
        <f>'Приложение №1'!P86</f>
        <v>0</v>
      </c>
      <c r="Q86" s="49">
        <f>IF(ISERR(P86/P16*1000),0,P86/P16*1000)</f>
        <v>0</v>
      </c>
      <c r="R86" s="205">
        <f>'Приложение №1'!R86</f>
        <v>28.8</v>
      </c>
      <c r="S86" s="49">
        <f>IF(ISERR(R86/R16*1000),0,R86/R16*1000)</f>
        <v>1.843565763447468</v>
      </c>
      <c r="T86" s="167">
        <f>'Приложение №1'!T86</f>
        <v>19.2</v>
      </c>
      <c r="U86" s="49">
        <f>IF(ISERR(T86/T16*1000),0,T86/T16*1000)</f>
        <v>2.5633836664397003</v>
      </c>
      <c r="V86" s="167">
        <f>'Приложение №1'!V86</f>
        <v>9.6</v>
      </c>
      <c r="W86" s="49">
        <f>IF(ISERR(V86/V16*1000),0,V86/V16*1000)</f>
        <v>3.0682689849143441</v>
      </c>
      <c r="X86" s="167">
        <f>'Приложение №1'!X86</f>
        <v>0</v>
      </c>
      <c r="Y86" s="251">
        <f>IF(ISERR(X86/X16*1000),0,X86/X16*1000)</f>
        <v>0</v>
      </c>
      <c r="Z86" s="205" t="e">
        <f>AB86+AD86+AF86</f>
        <v>#REF!</v>
      </c>
      <c r="AA86" s="49">
        <f>IF(ISERR(Z86/Z16*1000),0,Z86/Z16*1000)</f>
        <v>0</v>
      </c>
      <c r="AB86" s="167" t="e">
        <f>#REF!</f>
        <v>#REF!</v>
      </c>
      <c r="AC86" s="49">
        <f>IF(ISERR(AB86/AB16*1000),0,AB86/AB16*1000)</f>
        <v>0</v>
      </c>
      <c r="AD86" s="167" t="e">
        <f>#REF!</f>
        <v>#REF!</v>
      </c>
      <c r="AE86" s="49">
        <f>IF(ISERR(AD86/AD16*1000),0,AD86/AD16*1000)</f>
        <v>0</v>
      </c>
      <c r="AF86" s="167" t="e">
        <f>#REF!</f>
        <v>#REF!</v>
      </c>
      <c r="AG86" s="201">
        <f>IF(ISERR(AF86/AF16*1000),0,AF86/AF16*1000)</f>
        <v>0</v>
      </c>
      <c r="AH86" s="394" t="e">
        <f>Z86-R86</f>
        <v>#REF!</v>
      </c>
      <c r="AI86" s="395" t="e">
        <f>ABS(AH86/R86*100)</f>
        <v>#REF!</v>
      </c>
      <c r="AJ86" s="286" t="e">
        <f>Z86/J86*100</f>
        <v>#REF!</v>
      </c>
      <c r="AK86" s="7"/>
      <c r="AM86" s="34"/>
      <c r="AN86" s="9"/>
    </row>
    <row r="87" spans="1:41" s="5" customFormat="1" ht="13.5" thickTop="1">
      <c r="A87" s="130" t="s">
        <v>127</v>
      </c>
      <c r="B87" s="131" t="s">
        <v>128</v>
      </c>
      <c r="C87" s="132" t="s">
        <v>8</v>
      </c>
      <c r="D87" s="215">
        <f>'Приложение №1'!D87</f>
        <v>3218.0095999999999</v>
      </c>
      <c r="E87" s="261">
        <f>IF(ISERR(D87/D16*1000),0,D87/D16*1000)</f>
        <v>139.54276248747891</v>
      </c>
      <c r="F87" s="320">
        <f>'Приложение №1'!F87</f>
        <v>3215.09</v>
      </c>
      <c r="G87" s="261">
        <f>IF(ISERR(F87/F16*1000),0,F87/F16*1000)</f>
        <v>182.77526378024382</v>
      </c>
      <c r="H87" s="320">
        <f>'Приложение №1'!H87</f>
        <v>3215.09</v>
      </c>
      <c r="I87" s="216">
        <f>IF(ISERR(H87/H16*1000),0,H87/H16*1000)</f>
        <v>176.91672765491472</v>
      </c>
      <c r="J87" s="215">
        <f>'Приложение №1'!J87</f>
        <v>3301.2</v>
      </c>
      <c r="K87" s="50">
        <f>IF(ISERR(J87/J16*1000),0,J87/J16*1000)</f>
        <v>143.1501532884381</v>
      </c>
      <c r="L87" s="273">
        <f>'Приложение №1'!L87</f>
        <v>0</v>
      </c>
      <c r="M87" s="50">
        <f>IF(ISERR(L87/L16*1000),0,L87/L16*1000)</f>
        <v>0</v>
      </c>
      <c r="N87" s="273">
        <f>'Приложение №1'!N87</f>
        <v>0</v>
      </c>
      <c r="O87" s="50">
        <f>IF(ISERR(N87/N16*1000),0,N87/N16*1000)</f>
        <v>0</v>
      </c>
      <c r="P87" s="273">
        <f>'Приложение №1'!P87</f>
        <v>0</v>
      </c>
      <c r="Q87" s="50">
        <f>IF(ISERR(P87/P16*1000),0,P87/P16*1000)</f>
        <v>0</v>
      </c>
      <c r="R87" s="215">
        <f>'Приложение №1'!R87</f>
        <v>3865.6800000000003</v>
      </c>
      <c r="S87" s="50">
        <f>IF(ISERR(R87/R16*1000),0,R87/R16*1000)</f>
        <v>247.4526145987364</v>
      </c>
      <c r="T87" s="273">
        <f>'Приложение №1'!T87</f>
        <v>2726.68</v>
      </c>
      <c r="U87" s="50">
        <f>IF(ISERR(T87/T16*1000),0,T87/T16*1000)</f>
        <v>364.03786331290632</v>
      </c>
      <c r="V87" s="273">
        <f>'Приложение №1'!V87</f>
        <v>1139</v>
      </c>
      <c r="W87" s="50">
        <f>IF(ISERR(V87/V16*1000),0,V87/V16*1000)</f>
        <v>364.03733060598307</v>
      </c>
      <c r="X87" s="273">
        <f>'Приложение №1'!X87</f>
        <v>0</v>
      </c>
      <c r="Y87" s="261">
        <f>IF(ISERR(X87/X16*1000),0,X87/X16*1000)</f>
        <v>0</v>
      </c>
      <c r="Z87" s="215">
        <f>Z88+Z89+Z90+Z91</f>
        <v>3865.6800000000003</v>
      </c>
      <c r="AA87" s="50">
        <f>IF(ISERR(Z87/Z16*1000),0,Z87/Z16*1000)</f>
        <v>0</v>
      </c>
      <c r="AB87" s="273">
        <f>AB88+AB89+AB90+AB91</f>
        <v>3818.9517593866717</v>
      </c>
      <c r="AC87" s="50">
        <f>IF(ISERR(AB87/AB16*1000),0,AB87/AB16*1000)</f>
        <v>0</v>
      </c>
      <c r="AD87" s="275">
        <f>AD88+AD89+AD90+AD91</f>
        <v>0</v>
      </c>
      <c r="AE87" s="50">
        <f>IF(ISERR(AD87/AD16*1000),0,AD87/AD16*1000)</f>
        <v>0</v>
      </c>
      <c r="AF87" s="275">
        <f>AF88+AF89+AF90+AF91</f>
        <v>46.72824061332858</v>
      </c>
      <c r="AG87" s="216">
        <f>IF(ISERR(AF87/AF16*1000),0,AF87/AF16*1000)</f>
        <v>0</v>
      </c>
      <c r="AH87" s="412">
        <f>Z87-R87</f>
        <v>0</v>
      </c>
      <c r="AI87" s="413">
        <f>ABS(AH87/R87*100)</f>
        <v>0</v>
      </c>
      <c r="AJ87" s="296">
        <f>Z87/J87*100</f>
        <v>117.0992366412214</v>
      </c>
      <c r="AK87" s="7"/>
      <c r="AL87" s="14"/>
      <c r="AM87" s="15"/>
      <c r="AN87" s="9"/>
      <c r="AO87" s="8"/>
    </row>
    <row r="88" spans="1:41" s="5" customFormat="1" hidden="1">
      <c r="A88" s="123"/>
      <c r="B88" s="348" t="s">
        <v>93</v>
      </c>
      <c r="C88" s="351" t="s">
        <v>8</v>
      </c>
      <c r="D88" s="215">
        <f>'Приложение №1'!D88</f>
        <v>3218.0095999999999</v>
      </c>
      <c r="E88" s="261"/>
      <c r="F88" s="320">
        <f>'Приложение №1'!F88</f>
        <v>0</v>
      </c>
      <c r="G88" s="261"/>
      <c r="H88" s="320">
        <f>'Приложение №1'!H88</f>
        <v>0</v>
      </c>
      <c r="I88" s="216"/>
      <c r="J88" s="215">
        <f>'Приложение №1'!J88</f>
        <v>3301.2</v>
      </c>
      <c r="K88" s="50"/>
      <c r="L88" s="273">
        <f>'Приложение №1'!L88</f>
        <v>0</v>
      </c>
      <c r="M88" s="50"/>
      <c r="N88" s="273">
        <f>'Приложение №1'!N88</f>
        <v>0</v>
      </c>
      <c r="O88" s="50"/>
      <c r="P88" s="273">
        <f>'Приложение №1'!P88</f>
        <v>0</v>
      </c>
      <c r="Q88" s="50"/>
      <c r="R88" s="215">
        <f>'Приложение №1'!R88</f>
        <v>3865.6800000000003</v>
      </c>
      <c r="S88" s="50"/>
      <c r="T88" s="273">
        <f>'Приложение №1'!T88</f>
        <v>0</v>
      </c>
      <c r="U88" s="50"/>
      <c r="V88" s="273">
        <f>'Приложение №1'!V88</f>
        <v>0</v>
      </c>
      <c r="W88" s="50"/>
      <c r="X88" s="273">
        <f>'Приложение №1'!X88</f>
        <v>0</v>
      </c>
      <c r="Y88" s="261"/>
      <c r="Z88" s="215">
        <f>'Приложение №1'!Z88</f>
        <v>3865.6800000000003</v>
      </c>
      <c r="AA88" s="50"/>
      <c r="AB88" s="274">
        <f>'Приложение №1'!AB88</f>
        <v>3818.9517593866717</v>
      </c>
      <c r="AC88" s="50"/>
      <c r="AD88" s="275">
        <f>'Приложение №1'!AD88</f>
        <v>0</v>
      </c>
      <c r="AE88" s="50"/>
      <c r="AF88" s="275">
        <f>'Приложение №1'!AF88</f>
        <v>46.72824061332858</v>
      </c>
      <c r="AG88" s="216"/>
      <c r="AH88" s="412"/>
      <c r="AI88" s="413"/>
      <c r="AJ88" s="296"/>
      <c r="AK88" s="7"/>
      <c r="AL88" s="14"/>
      <c r="AM88" s="15"/>
      <c r="AN88" s="9"/>
      <c r="AO88" s="8"/>
    </row>
    <row r="89" spans="1:41" s="5" customFormat="1" hidden="1">
      <c r="A89" s="123"/>
      <c r="B89" s="349" t="s">
        <v>94</v>
      </c>
      <c r="C89" s="352" t="s">
        <v>8</v>
      </c>
      <c r="D89" s="215">
        <f>'Приложение №1'!D89</f>
        <v>0</v>
      </c>
      <c r="E89" s="261"/>
      <c r="F89" s="320">
        <f>'Приложение №1'!F89</f>
        <v>0</v>
      </c>
      <c r="G89" s="261"/>
      <c r="H89" s="320">
        <f>'Приложение №1'!H89</f>
        <v>0</v>
      </c>
      <c r="I89" s="216"/>
      <c r="J89" s="215">
        <f>'Приложение №1'!J89</f>
        <v>0</v>
      </c>
      <c r="K89" s="50"/>
      <c r="L89" s="273">
        <f>'Приложение №1'!L89</f>
        <v>0</v>
      </c>
      <c r="M89" s="50"/>
      <c r="N89" s="273">
        <f>'Приложение №1'!N89</f>
        <v>0</v>
      </c>
      <c r="O89" s="50"/>
      <c r="P89" s="273">
        <f>'Приложение №1'!P89</f>
        <v>0</v>
      </c>
      <c r="Q89" s="50"/>
      <c r="R89" s="215">
        <f>'Приложение №1'!R89</f>
        <v>0</v>
      </c>
      <c r="S89" s="50"/>
      <c r="T89" s="273">
        <f>'Приложение №1'!T89</f>
        <v>0</v>
      </c>
      <c r="U89" s="50"/>
      <c r="V89" s="273">
        <f>'Приложение №1'!V89</f>
        <v>0</v>
      </c>
      <c r="W89" s="50"/>
      <c r="X89" s="273">
        <f>'Приложение №1'!X89</f>
        <v>0</v>
      </c>
      <c r="Y89" s="261"/>
      <c r="Z89" s="215">
        <f>'Приложение №1'!Z89</f>
        <v>0</v>
      </c>
      <c r="AA89" s="50"/>
      <c r="AB89" s="274">
        <f>'Приложение №1'!AB89</f>
        <v>0</v>
      </c>
      <c r="AC89" s="50"/>
      <c r="AD89" s="275">
        <f>'Приложение №1'!AD89</f>
        <v>0</v>
      </c>
      <c r="AE89" s="50"/>
      <c r="AF89" s="275">
        <f>'Приложение №1'!AF89</f>
        <v>0</v>
      </c>
      <c r="AG89" s="216"/>
      <c r="AH89" s="412"/>
      <c r="AI89" s="413"/>
      <c r="AJ89" s="296"/>
      <c r="AK89" s="7"/>
      <c r="AL89" s="14"/>
      <c r="AM89" s="15"/>
      <c r="AN89" s="9"/>
      <c r="AO89" s="8"/>
    </row>
    <row r="90" spans="1:41" s="5" customFormat="1" hidden="1">
      <c r="A90" s="123"/>
      <c r="B90" s="349" t="s">
        <v>95</v>
      </c>
      <c r="C90" s="352" t="s">
        <v>8</v>
      </c>
      <c r="D90" s="215">
        <f>'Приложение №1'!D90</f>
        <v>0</v>
      </c>
      <c r="E90" s="261"/>
      <c r="F90" s="320">
        <f>'Приложение №1'!F90</f>
        <v>0</v>
      </c>
      <c r="G90" s="261"/>
      <c r="H90" s="320">
        <f>'Приложение №1'!H90</f>
        <v>0</v>
      </c>
      <c r="I90" s="216"/>
      <c r="J90" s="215">
        <f>'Приложение №1'!J90</f>
        <v>0</v>
      </c>
      <c r="K90" s="50"/>
      <c r="L90" s="273">
        <f>'Приложение №1'!L90</f>
        <v>0</v>
      </c>
      <c r="M90" s="50"/>
      <c r="N90" s="273">
        <f>'Приложение №1'!N90</f>
        <v>0</v>
      </c>
      <c r="O90" s="50"/>
      <c r="P90" s="273">
        <f>'Приложение №1'!P90</f>
        <v>0</v>
      </c>
      <c r="Q90" s="50"/>
      <c r="R90" s="215">
        <f>'Приложение №1'!R90</f>
        <v>0</v>
      </c>
      <c r="S90" s="50"/>
      <c r="T90" s="273">
        <f>'Приложение №1'!T90</f>
        <v>0</v>
      </c>
      <c r="U90" s="50"/>
      <c r="V90" s="273">
        <f>'Приложение №1'!V90</f>
        <v>0</v>
      </c>
      <c r="W90" s="50"/>
      <c r="X90" s="273">
        <f>'Приложение №1'!X90</f>
        <v>0</v>
      </c>
      <c r="Y90" s="261"/>
      <c r="Z90" s="215">
        <f>'Приложение №1'!Z90</f>
        <v>0</v>
      </c>
      <c r="AA90" s="50"/>
      <c r="AB90" s="274">
        <f>'Приложение №1'!AB90</f>
        <v>0</v>
      </c>
      <c r="AC90" s="50"/>
      <c r="AD90" s="275">
        <f>'Приложение №1'!AD90</f>
        <v>0</v>
      </c>
      <c r="AE90" s="50"/>
      <c r="AF90" s="275">
        <f>'Приложение №1'!AF90</f>
        <v>0</v>
      </c>
      <c r="AG90" s="216"/>
      <c r="AH90" s="412"/>
      <c r="AI90" s="413"/>
      <c r="AJ90" s="296"/>
      <c r="AK90" s="7"/>
      <c r="AL90" s="14"/>
      <c r="AM90" s="15"/>
      <c r="AN90" s="9"/>
      <c r="AO90" s="8"/>
    </row>
    <row r="91" spans="1:41" s="5" customFormat="1" hidden="1">
      <c r="A91" s="123"/>
      <c r="B91" s="350" t="s">
        <v>96</v>
      </c>
      <c r="C91" s="352" t="s">
        <v>8</v>
      </c>
      <c r="D91" s="215">
        <f>'Приложение №1'!D91</f>
        <v>0</v>
      </c>
      <c r="E91" s="261"/>
      <c r="F91" s="320">
        <f>'Приложение №1'!F91</f>
        <v>0</v>
      </c>
      <c r="G91" s="261"/>
      <c r="H91" s="320">
        <f>'Приложение №1'!H91</f>
        <v>0</v>
      </c>
      <c r="I91" s="216"/>
      <c r="J91" s="215">
        <f>'Приложение №1'!J91</f>
        <v>0</v>
      </c>
      <c r="K91" s="50"/>
      <c r="L91" s="273">
        <f>'Приложение №1'!L91</f>
        <v>0</v>
      </c>
      <c r="M91" s="50"/>
      <c r="N91" s="273">
        <f>'Приложение №1'!N91</f>
        <v>0</v>
      </c>
      <c r="O91" s="50"/>
      <c r="P91" s="273">
        <f>'Приложение №1'!P91</f>
        <v>0</v>
      </c>
      <c r="Q91" s="50"/>
      <c r="R91" s="215">
        <f>'Приложение №1'!R91</f>
        <v>0</v>
      </c>
      <c r="S91" s="50"/>
      <c r="T91" s="273">
        <f>'Приложение №1'!T91</f>
        <v>0</v>
      </c>
      <c r="U91" s="50"/>
      <c r="V91" s="273">
        <f>'Приложение №1'!V91</f>
        <v>0</v>
      </c>
      <c r="W91" s="50"/>
      <c r="X91" s="273">
        <f>'Приложение №1'!X91</f>
        <v>0</v>
      </c>
      <c r="Y91" s="261"/>
      <c r="Z91" s="215">
        <f>'Приложение №1'!Z91</f>
        <v>0</v>
      </c>
      <c r="AA91" s="50"/>
      <c r="AB91" s="274">
        <f>'Приложение №1'!AB91</f>
        <v>0</v>
      </c>
      <c r="AC91" s="50"/>
      <c r="AD91" s="275">
        <f>'Приложение №1'!AD91</f>
        <v>0</v>
      </c>
      <c r="AE91" s="50"/>
      <c r="AF91" s="275">
        <f>'Приложение №1'!AF91</f>
        <v>0</v>
      </c>
      <c r="AG91" s="216"/>
      <c r="AH91" s="412"/>
      <c r="AI91" s="413"/>
      <c r="AJ91" s="296"/>
      <c r="AK91" s="7"/>
      <c r="AL91" s="14"/>
      <c r="AM91" s="15"/>
      <c r="AN91" s="9"/>
      <c r="AO91" s="8"/>
    </row>
    <row r="92" spans="1:41" ht="13.5" customHeight="1">
      <c r="A92" s="120" t="s">
        <v>28</v>
      </c>
      <c r="B92" s="97" t="s">
        <v>11</v>
      </c>
      <c r="C92" s="84" t="s">
        <v>8</v>
      </c>
      <c r="D92" s="217">
        <f>'Приложение №1'!D92</f>
        <v>1119.8673408</v>
      </c>
      <c r="E92" s="253">
        <f>IF(ISERR(D92/D16*1000),0,D92/D16*1000)</f>
        <v>48.560881345642656</v>
      </c>
      <c r="F92" s="370">
        <f>'Приложение №1'!F92</f>
        <v>1093.1300000000001</v>
      </c>
      <c r="G92" s="253">
        <f>IF(ISERR(F92/F16*1000),0,F92/F16*1000)</f>
        <v>62.143555575768616</v>
      </c>
      <c r="H92" s="370">
        <f>'Приложение №1'!H92</f>
        <v>1093.1300000000001</v>
      </c>
      <c r="I92" s="204">
        <f>IF(ISERR(H92/H16*1000),0,H92/H16*1000)</f>
        <v>60.151654386476565</v>
      </c>
      <c r="J92" s="217">
        <f>'Приложение №1'!J92</f>
        <v>1150.1380800000002</v>
      </c>
      <c r="K92" s="2">
        <f>IF(ISERR(J92/J16*1000),0,J92/J16*1000)</f>
        <v>49.873513405691853</v>
      </c>
      <c r="L92" s="274">
        <f>'Приложение №1'!L92</f>
        <v>0</v>
      </c>
      <c r="M92" s="2">
        <f>IF(ISERR(L92/L16*1000),0,L92/L16*1000)</f>
        <v>0</v>
      </c>
      <c r="N92" s="274">
        <f>'Приложение №1'!N92</f>
        <v>0</v>
      </c>
      <c r="O92" s="2">
        <f>IF(ISERR(N92/N16*1000),0,N92/N16*1000)</f>
        <v>0</v>
      </c>
      <c r="P92" s="274">
        <f>'Приложение №1'!P92</f>
        <v>0</v>
      </c>
      <c r="Q92" s="2">
        <f>IF(ISERR(P92/P16*1000),0,P92/P16*1000)</f>
        <v>0</v>
      </c>
      <c r="R92" s="217">
        <f>'Приложение №1'!R92</f>
        <v>1159.7</v>
      </c>
      <c r="S92" s="2">
        <f>IF(ISERR(R92/R16*1000),0,R92/R16*1000)</f>
        <v>74.235528328820436</v>
      </c>
      <c r="T92" s="274">
        <f>'Приложение №1'!T92</f>
        <v>818</v>
      </c>
      <c r="U92" s="2">
        <f>IF(ISERR(T92/T16*1000),0,T92/T16*1000)</f>
        <v>109.21082495560806</v>
      </c>
      <c r="V92" s="274">
        <f>'Приложение №1'!V92</f>
        <v>341.7</v>
      </c>
      <c r="W92" s="2">
        <f>IF(ISERR(V92/V16*1000),0,V92/V16*1000)</f>
        <v>109.21119918179492</v>
      </c>
      <c r="X92" s="274">
        <f>'Приложение №1'!X92</f>
        <v>0</v>
      </c>
      <c r="Y92" s="253">
        <f>IF(ISERR(X92/X16*1000),0,X92/X16*1000)</f>
        <v>0</v>
      </c>
      <c r="Z92" s="215">
        <f>'Приложение №1'!Z92</f>
        <v>1182.8980800000002</v>
      </c>
      <c r="AA92" s="2">
        <f>IF(ISERR(Z92/Z16*1000),0,Z92/Z16*1000)</f>
        <v>0</v>
      </c>
      <c r="AB92" s="274">
        <f>'Приложение №1'!AB92</f>
        <v>1168.5992383723215</v>
      </c>
      <c r="AC92" s="2">
        <f>IF(ISERR(AB92/AB16*1000),0,AB92/AB16*1000)</f>
        <v>0</v>
      </c>
      <c r="AD92" s="276">
        <f>'Приложение №1'!AD92</f>
        <v>0</v>
      </c>
      <c r="AE92" s="2">
        <f>IF(ISERR(AD92/AD16*1000),0,AD92/AD16*1000)</f>
        <v>0</v>
      </c>
      <c r="AF92" s="276">
        <f>'Приложение №1'!AF92</f>
        <v>14.298841627678712</v>
      </c>
      <c r="AG92" s="204">
        <f>IF(ISERR(AF92/AF16*1000),0,AF92/AF16*1000)</f>
        <v>0</v>
      </c>
      <c r="AH92" s="414">
        <f t="shared" ref="AH92:AH97" si="2">Z92-R92</f>
        <v>23.198080000000118</v>
      </c>
      <c r="AI92" s="415">
        <f t="shared" ref="AI92:AI97" si="3">ABS(AH92/R92*100)</f>
        <v>2.0003518151246116</v>
      </c>
      <c r="AJ92" s="297">
        <f t="shared" ref="AJ92:AJ97" si="4">Z92/J92*100</f>
        <v>102.84835365158938</v>
      </c>
      <c r="AK92" s="7"/>
      <c r="AL92" s="16"/>
      <c r="AM92" s="15"/>
      <c r="AN92" s="9"/>
    </row>
    <row r="93" spans="1:41" ht="26.25" customHeight="1">
      <c r="A93" s="927" t="s">
        <v>29</v>
      </c>
      <c r="B93" s="108" t="s">
        <v>74</v>
      </c>
      <c r="C93" s="80" t="s">
        <v>8</v>
      </c>
      <c r="D93" s="218">
        <f>'Приложение №1'!D93</f>
        <v>10072.549999999999</v>
      </c>
      <c r="E93" s="253">
        <f>IF(ISERR(D93/D16*1000),0,D93/D16*1000)</f>
        <v>436.77664985625137</v>
      </c>
      <c r="F93" s="218">
        <f>'Приложение №1'!F93</f>
        <v>15168.3</v>
      </c>
      <c r="G93" s="253">
        <f>IF(ISERR(F93/F16*1000),0,F93/F16*1000)</f>
        <v>862.3055757686011</v>
      </c>
      <c r="H93" s="218">
        <f>'Приложение №1'!H93</f>
        <v>14138.181280000001</v>
      </c>
      <c r="I93" s="204">
        <f>IF(ISERR(H93/H16*1000),0,H93/H16*1000)</f>
        <v>777.98157036026168</v>
      </c>
      <c r="J93" s="218">
        <f>'Приложение №1'!J93</f>
        <v>10367.244279999999</v>
      </c>
      <c r="K93" s="2">
        <f>IF(ISERR(J93/J16*1000),0,J93/J16*1000)</f>
        <v>449.55549735268482</v>
      </c>
      <c r="L93" s="170">
        <f>'Приложение №1'!L93</f>
        <v>0</v>
      </c>
      <c r="M93" s="2">
        <f>IF(ISERR(L93/L16*1000),0,L93/L16*1000)</f>
        <v>0</v>
      </c>
      <c r="N93" s="170">
        <f>'Приложение №1'!N93</f>
        <v>0</v>
      </c>
      <c r="O93" s="2">
        <f>IF(ISERR(N93/N16*1000),0,N93/N16*1000)</f>
        <v>0</v>
      </c>
      <c r="P93" s="170">
        <f>'Приложение №1'!P93</f>
        <v>0</v>
      </c>
      <c r="Q93" s="2">
        <f>IF(ISERR(P93/P16*1000),0,P93/P16*1000)</f>
        <v>0</v>
      </c>
      <c r="R93" s="218">
        <f>'Приложение №1'!R93</f>
        <v>12188.75</v>
      </c>
      <c r="S93" s="2">
        <f>IF(ISERR(R93/R16*1000),0,R93/R16*1000)</f>
        <v>780.23479858403914</v>
      </c>
      <c r="T93" s="170">
        <f>'Приложение №1'!T93</f>
        <v>8597.4</v>
      </c>
      <c r="U93" s="2">
        <f>IF(ISERR(T93/T16*1000),0,T93/T16*1000)</f>
        <v>1147.8351423879521</v>
      </c>
      <c r="V93" s="170">
        <f>'Приложение №1'!V93</f>
        <v>3591.35</v>
      </c>
      <c r="W93" s="2">
        <f>IF(ISERR(V93/V16*1000),0,V93/V16*1000)</f>
        <v>1147.8362311429303</v>
      </c>
      <c r="X93" s="170">
        <f>'Приложение №1'!X93</f>
        <v>0</v>
      </c>
      <c r="Y93" s="253">
        <f>IF(ISERR(X93/X16*1000),0,X93/X16*1000)</f>
        <v>0</v>
      </c>
      <c r="Z93" s="218">
        <f>Z94+Z95+Z96</f>
        <v>6615.1959199999992</v>
      </c>
      <c r="AA93" s="2">
        <f>IF(ISERR(Z93/Z16*1000),0,Z93/Z16*1000)</f>
        <v>0</v>
      </c>
      <c r="AB93" s="170">
        <f>AB94+AB95+AB96</f>
        <v>6535.2316015219913</v>
      </c>
      <c r="AC93" s="2">
        <f>IF(ISERR(AB93/AB16*1000),0,AB93/AB16*1000)</f>
        <v>0</v>
      </c>
      <c r="AD93" s="170">
        <f>AD94+AD95+AD96</f>
        <v>0</v>
      </c>
      <c r="AE93" s="2">
        <f>IF(ISERR(AD93/AD16*1000),0,AD93/AD16*1000)</f>
        <v>0</v>
      </c>
      <c r="AF93" s="170">
        <f>AF94+AF95+AF96</f>
        <v>79.964318478008408</v>
      </c>
      <c r="AG93" s="204">
        <f>IF(ISERR(AF93/AF16*1000),0,AF93/AF16*1000)</f>
        <v>0</v>
      </c>
      <c r="AH93" s="414">
        <f t="shared" si="2"/>
        <v>-5573.5540800000008</v>
      </c>
      <c r="AI93" s="415">
        <f t="shared" si="3"/>
        <v>45.727035832222342</v>
      </c>
      <c r="AJ93" s="297">
        <f t="shared" si="4"/>
        <v>63.808623982765845</v>
      </c>
      <c r="AK93" s="7"/>
      <c r="AL93" s="13"/>
      <c r="AM93" s="15"/>
      <c r="AN93" s="9"/>
    </row>
    <row r="94" spans="1:41" ht="13.5" customHeight="1">
      <c r="A94" s="927"/>
      <c r="B94" s="109" t="s">
        <v>75</v>
      </c>
      <c r="C94" s="84" t="s">
        <v>8</v>
      </c>
      <c r="D94" s="217">
        <f>'Приложение №1'!D94</f>
        <v>5562.55</v>
      </c>
      <c r="E94" s="253">
        <f>IF(ISERR(D94/D16*1000),0,D94/D16*1000)</f>
        <v>241.20922245686458</v>
      </c>
      <c r="F94" s="370">
        <f>'Приложение №1'!F94</f>
        <v>6514.13</v>
      </c>
      <c r="G94" s="253">
        <f>IF(ISERR(F94/F16*1000),0,F94/F16*1000)</f>
        <v>370.32301710023654</v>
      </c>
      <c r="H94" s="370">
        <f>'Приложение №1'!H94</f>
        <v>6514.1272799999988</v>
      </c>
      <c r="I94" s="204">
        <f>IF(ISERR(H94/H16*1000),0,H94/H16*1000)</f>
        <v>358.45282150895002</v>
      </c>
      <c r="J94" s="217">
        <f>'Приложение №1'!J94</f>
        <v>5271.9442799999997</v>
      </c>
      <c r="K94" s="2">
        <f>IF(ISERR(J94/J16*1000),0,J94/J16*1000)</f>
        <v>228.60766745731988</v>
      </c>
      <c r="L94" s="275">
        <f>'Приложение №1'!L94</f>
        <v>0</v>
      </c>
      <c r="M94" s="2">
        <f>IF(ISERR(L94/L16*1000),0,L94/L16*1000)</f>
        <v>0</v>
      </c>
      <c r="N94" s="275">
        <f>'Приложение №1'!N94</f>
        <v>0</v>
      </c>
      <c r="O94" s="2">
        <f>IF(ISERR(N94/N16*1000),0,N94/N16*1000)</f>
        <v>0</v>
      </c>
      <c r="P94" s="275">
        <f>'Приложение №1'!P94</f>
        <v>0</v>
      </c>
      <c r="Q94" s="2">
        <f>IF(ISERR(P94/P16*1000),0,P94/P16*1000)</f>
        <v>0</v>
      </c>
      <c r="R94" s="217">
        <f>'Приложение №1'!R94</f>
        <v>6514.13</v>
      </c>
      <c r="S94" s="2">
        <f>IF(ISERR(R94/R16*1000),0,R94/R16*1000)</f>
        <v>416.98705023076582</v>
      </c>
      <c r="T94" s="275">
        <f>'Приложение №1'!T94</f>
        <v>4594.78</v>
      </c>
      <c r="U94" s="2">
        <f>IF(ISERR(T94/T16*1000),0,T94/T16*1000)</f>
        <v>613.44708348353151</v>
      </c>
      <c r="V94" s="275">
        <f>'Приложение №1'!V94</f>
        <v>1919.35</v>
      </c>
      <c r="W94" s="2">
        <f>IF(ISERR(V94/V16*1000),0,V94/V16*1000)</f>
        <v>613.4460496036819</v>
      </c>
      <c r="X94" s="275">
        <f>'Приложение №1'!X94</f>
        <v>0</v>
      </c>
      <c r="Y94" s="253">
        <f>IF(ISERR(X94/X16*1000),0,X94/X16*1000)</f>
        <v>0</v>
      </c>
      <c r="Z94" s="215">
        <f>'Приложение №1'!Z94</f>
        <v>1463.8779199999999</v>
      </c>
      <c r="AA94" s="2">
        <f>IF(ISERR(Z94/Z16*1000),0,Z94/Z16*1000)</f>
        <v>0</v>
      </c>
      <c r="AB94" s="275">
        <f>'Приложение №1'!AB94</f>
        <v>1446.1826012787665</v>
      </c>
      <c r="AC94" s="2">
        <f>IF(ISERR(AB94/AB16*1000),0,AB94/AB16*1000)</f>
        <v>0</v>
      </c>
      <c r="AD94" s="276">
        <f>'Приложение №1'!AD94</f>
        <v>0</v>
      </c>
      <c r="AE94" s="2">
        <f>IF(ISERR(AD94/AD16*1000),0,AD94/AD16*1000)</f>
        <v>0</v>
      </c>
      <c r="AF94" s="276">
        <f>'Приложение №1'!AF94</f>
        <v>17.695318721233434</v>
      </c>
      <c r="AG94" s="204">
        <f>IF(ISERR(AF94/AF16*1000),0,AF94/AF16*1000)</f>
        <v>0</v>
      </c>
      <c r="AH94" s="414">
        <f t="shared" si="2"/>
        <v>-5050.2520800000002</v>
      </c>
      <c r="AI94" s="415">
        <f t="shared" si="3"/>
        <v>77.527652656609561</v>
      </c>
      <c r="AJ94" s="297">
        <f t="shared" si="4"/>
        <v>27.767325340547792</v>
      </c>
      <c r="AK94" s="7"/>
      <c r="AL94" s="13"/>
      <c r="AM94" s="15"/>
      <c r="AN94" s="9"/>
    </row>
    <row r="95" spans="1:41" ht="13.5" customHeight="1">
      <c r="A95" s="927"/>
      <c r="B95" s="109" t="s">
        <v>76</v>
      </c>
      <c r="C95" s="84" t="s">
        <v>8</v>
      </c>
      <c r="D95" s="217">
        <f>'Приложение №1'!D95</f>
        <v>0</v>
      </c>
      <c r="E95" s="253"/>
      <c r="F95" s="370">
        <f>'Приложение №1'!F95</f>
        <v>0</v>
      </c>
      <c r="G95" s="253"/>
      <c r="H95" s="370">
        <f>'Приложение №1'!H95</f>
        <v>0</v>
      </c>
      <c r="I95" s="204"/>
      <c r="J95" s="217">
        <f>'Приложение №1'!J95</f>
        <v>0</v>
      </c>
      <c r="K95" s="2"/>
      <c r="L95" s="275">
        <f>'Приложение №1'!L95</f>
        <v>0</v>
      </c>
      <c r="M95" s="2"/>
      <c r="N95" s="275">
        <f>'Приложение №1'!N95</f>
        <v>0</v>
      </c>
      <c r="O95" s="2"/>
      <c r="P95" s="275">
        <f>'Приложение №1'!P95</f>
        <v>0</v>
      </c>
      <c r="Q95" s="2"/>
      <c r="R95" s="217">
        <f>'Приложение №1'!R95</f>
        <v>0</v>
      </c>
      <c r="S95" s="2"/>
      <c r="T95" s="275">
        <f>'Приложение №1'!T95</f>
        <v>0</v>
      </c>
      <c r="U95" s="2"/>
      <c r="V95" s="275">
        <f>'Приложение №1'!V95</f>
        <v>0</v>
      </c>
      <c r="W95" s="2"/>
      <c r="X95" s="275">
        <f>'Приложение №1'!X95</f>
        <v>0</v>
      </c>
      <c r="Y95" s="253"/>
      <c r="Z95" s="215">
        <f>'Приложение №1'!Z95</f>
        <v>0</v>
      </c>
      <c r="AA95" s="2"/>
      <c r="AB95" s="275">
        <f>'Приложение №1'!AB95</f>
        <v>0</v>
      </c>
      <c r="AC95" s="2"/>
      <c r="AD95" s="276">
        <f>'Приложение №1'!AD95</f>
        <v>0</v>
      </c>
      <c r="AE95" s="2"/>
      <c r="AF95" s="276">
        <f>'Приложение №1'!AF95</f>
        <v>0</v>
      </c>
      <c r="AG95" s="204"/>
      <c r="AH95" s="414">
        <f t="shared" si="2"/>
        <v>0</v>
      </c>
      <c r="AI95" s="415" t="e">
        <f t="shared" si="3"/>
        <v>#DIV/0!</v>
      </c>
      <c r="AJ95" s="297" t="e">
        <f t="shared" si="4"/>
        <v>#DIV/0!</v>
      </c>
      <c r="AK95" s="7"/>
      <c r="AL95" s="13"/>
      <c r="AM95" s="15"/>
      <c r="AN95" s="9"/>
    </row>
    <row r="96" spans="1:41" ht="13.5" customHeight="1">
      <c r="A96" s="927"/>
      <c r="B96" s="109" t="s">
        <v>77</v>
      </c>
      <c r="C96" s="84" t="s">
        <v>12</v>
      </c>
      <c r="D96" s="217">
        <f>'Приложение №1'!D96</f>
        <v>4510</v>
      </c>
      <c r="E96" s="253">
        <f>IF(ISERR(D96/D16*1000),0,D96/D16*1000)</f>
        <v>195.56742739938682</v>
      </c>
      <c r="F96" s="370">
        <f>'Приложение №1'!F96</f>
        <v>8654.17</v>
      </c>
      <c r="G96" s="253">
        <f>IF(ISERR(F96/F16*1000),0,F96/F16*1000)</f>
        <v>491.98255866836462</v>
      </c>
      <c r="H96" s="370">
        <f>'Приложение №1'!H96</f>
        <v>7624.054000000001</v>
      </c>
      <c r="I96" s="204">
        <f>IF(ISERR(H96/H16*1000),0,H96/H16*1000)</f>
        <v>419.5287488513116</v>
      </c>
      <c r="J96" s="217">
        <f>'Приложение №1'!J96</f>
        <v>5095.3</v>
      </c>
      <c r="K96" s="2">
        <f>IF(ISERR(J96/J16*1000),0,J96/J16*1000)</f>
        <v>220.94782989536495</v>
      </c>
      <c r="L96" s="275">
        <f>'Приложение №1'!L96</f>
        <v>0</v>
      </c>
      <c r="M96" s="2">
        <f>IF(ISERR(L96/L16*1000),0,L96/L16*1000)</f>
        <v>0</v>
      </c>
      <c r="N96" s="275">
        <f>'Приложение №1'!N96</f>
        <v>0</v>
      </c>
      <c r="O96" s="2">
        <f>IF(ISERR(N96/N16*1000),0,N96/N16*1000)</f>
        <v>0</v>
      </c>
      <c r="P96" s="275">
        <f>'Приложение №1'!P96</f>
        <v>0</v>
      </c>
      <c r="Q96" s="2">
        <f>IF(ISERR(P96/P16*1000),0,P96/P16*1000)</f>
        <v>0</v>
      </c>
      <c r="R96" s="217">
        <f>'Приложение №1'!R96</f>
        <v>5674.62</v>
      </c>
      <c r="S96" s="2">
        <f>IF(ISERR(R96/R16*1000),0,R96/R16*1000)</f>
        <v>363.24774835327327</v>
      </c>
      <c r="T96" s="275">
        <f>'Приложение №1'!T96</f>
        <v>4002.62</v>
      </c>
      <c r="U96" s="2">
        <f>IF(ISERR(T96/T16*1000),0,T96/T16*1000)</f>
        <v>534.3880589044204</v>
      </c>
      <c r="V96" s="275">
        <f>'Приложение №1'!V96</f>
        <v>1672</v>
      </c>
      <c r="W96" s="2">
        <f>IF(ISERR(V96/V16*1000),0,V96/V16*1000)</f>
        <v>534.39018153924826</v>
      </c>
      <c r="X96" s="275">
        <f>'Приложение №1'!X96</f>
        <v>0</v>
      </c>
      <c r="Y96" s="253">
        <f>IF(ISERR(X96/X16*1000),0,X96/X16*1000)</f>
        <v>0</v>
      </c>
      <c r="Z96" s="215">
        <f>'Приложение №1'!Z96</f>
        <v>5151.3179999999993</v>
      </c>
      <c r="AA96" s="2">
        <f>IF(ISERR(Z96/Z16*1000),0,Z96/Z16*1000)</f>
        <v>0</v>
      </c>
      <c r="AB96" s="275">
        <f>'Приложение №1'!AB96</f>
        <v>5089.0490002432243</v>
      </c>
      <c r="AC96" s="2">
        <f>IF(ISERR(AB96/AB16*1000),0,AB96/AB16*1000)</f>
        <v>0</v>
      </c>
      <c r="AD96" s="276">
        <f>'Приложение №1'!AD96</f>
        <v>0</v>
      </c>
      <c r="AE96" s="2">
        <f>IF(ISERR(AD96/AD16*1000),0,AD96/AD16*1000)</f>
        <v>0</v>
      </c>
      <c r="AF96" s="276">
        <f>'Приложение №1'!AF96</f>
        <v>62.268999756774974</v>
      </c>
      <c r="AG96" s="204">
        <f>IF(ISERR(AF96/AF16*1000),0,AF96/AF16*1000)</f>
        <v>0</v>
      </c>
      <c r="AH96" s="414">
        <f t="shared" si="2"/>
        <v>-523.30200000000059</v>
      </c>
      <c r="AI96" s="415">
        <f t="shared" si="3"/>
        <v>9.2217981115916245</v>
      </c>
      <c r="AJ96" s="297">
        <f t="shared" si="4"/>
        <v>101.09940533432768</v>
      </c>
      <c r="AK96" s="32"/>
      <c r="AL96" s="13"/>
      <c r="AM96" s="15"/>
      <c r="AN96" s="9"/>
    </row>
    <row r="97" spans="1:41" ht="13.5" customHeight="1">
      <c r="A97" s="124" t="s">
        <v>30</v>
      </c>
      <c r="B97" s="97" t="s">
        <v>13</v>
      </c>
      <c r="C97" s="84" t="s">
        <v>8</v>
      </c>
      <c r="D97" s="217">
        <f>'Приложение №1'!D97</f>
        <v>710.26599999999996</v>
      </c>
      <c r="E97" s="253">
        <f>IF(ISERR(D97/D16*1000),0,D97/D16*1000)</f>
        <v>30.799311394512831</v>
      </c>
      <c r="F97" s="370">
        <f>'Приложение №1'!F97</f>
        <v>1211.92</v>
      </c>
      <c r="G97" s="253">
        <f>IF(ISERR(F97/F16*1000),0,F97/F16*1000)</f>
        <v>68.896670911406233</v>
      </c>
      <c r="H97" s="370">
        <f>'Приложение №1'!H97</f>
        <v>779.5</v>
      </c>
      <c r="I97" s="204">
        <f>IF(ISERR(H97/H16*1000),0,H97/H16*1000)</f>
        <v>42.893539281017333</v>
      </c>
      <c r="J97" s="217">
        <f>'Приложение №1'!J97</f>
        <v>869</v>
      </c>
      <c r="K97" s="2">
        <f>IF(ISERR(J97/J16*1000),0,J97/J16*1000)</f>
        <v>37.682504303784292</v>
      </c>
      <c r="L97" s="275">
        <f>'Приложение №1'!L97</f>
        <v>0</v>
      </c>
      <c r="M97" s="2">
        <f>IF(ISERR(L97/L16*1000),0,L97/L16*1000)</f>
        <v>0</v>
      </c>
      <c r="N97" s="275">
        <f>'Приложение №1'!N97</f>
        <v>0</v>
      </c>
      <c r="O97" s="2">
        <f>IF(ISERR(N97/N16*1000),0,N97/N16*1000)</f>
        <v>0</v>
      </c>
      <c r="P97" s="275">
        <f>'Приложение №1'!P97</f>
        <v>0</v>
      </c>
      <c r="Q97" s="2">
        <f>IF(ISERR(P97/P16*1000),0,P97/P16*1000)</f>
        <v>0</v>
      </c>
      <c r="R97" s="217">
        <f>'Приложение №1'!R97</f>
        <v>1246.28</v>
      </c>
      <c r="S97" s="2">
        <f>IF(ISERR(R97/R16*1000),0,R97/R16*1000)</f>
        <v>79.777747905184384</v>
      </c>
      <c r="T97" s="275">
        <f>'Приложение №1'!T97</f>
        <v>879.07</v>
      </c>
      <c r="U97" s="2">
        <f>IF(ISERR(T97/T16*1000),0,T97/T16*1000)</f>
        <v>117.36425414880976</v>
      </c>
      <c r="V97" s="275">
        <f>'Приложение №1'!V97</f>
        <v>367.21</v>
      </c>
      <c r="W97" s="2">
        <f>IF(ISERR(V97/V16*1000),0,V97/V16*1000)</f>
        <v>117.3644847864996</v>
      </c>
      <c r="X97" s="275">
        <f>'Приложение №1'!X97</f>
        <v>0</v>
      </c>
      <c r="Y97" s="253">
        <f>IF(ISERR(X97/X16*1000),0,X97/X16*1000)</f>
        <v>0</v>
      </c>
      <c r="Z97" s="215">
        <f>'Приложение №1'!Z97</f>
        <v>826.69015049999985</v>
      </c>
      <c r="AA97" s="2">
        <f>IF(ISERR(Z97/Z16*1000),0,Z97/Z16*1000)</f>
        <v>0</v>
      </c>
      <c r="AB97" s="275">
        <f>'Приложение №1'!AB97</f>
        <v>816.69714118075126</v>
      </c>
      <c r="AC97" s="2">
        <f>IF(ISERR(AB97/AB16*1000),0,AB97/AB16*1000)</f>
        <v>0</v>
      </c>
      <c r="AD97" s="276">
        <f>'Приложение №1'!AD97</f>
        <v>0</v>
      </c>
      <c r="AE97" s="2">
        <f>IF(ISERR(AD97/AD16*1000),0,AD97/AD16*1000)</f>
        <v>0</v>
      </c>
      <c r="AF97" s="276">
        <f>'Приложение №1'!AF97</f>
        <v>9.9930093192485856</v>
      </c>
      <c r="AG97" s="204">
        <f>IF(ISERR(AF97/AF16*1000),0,AF97/AF16*1000)</f>
        <v>0</v>
      </c>
      <c r="AH97" s="414">
        <f t="shared" si="2"/>
        <v>-419.58984950000013</v>
      </c>
      <c r="AI97" s="415">
        <f t="shared" si="3"/>
        <v>33.667382089097167</v>
      </c>
      <c r="AJ97" s="297">
        <f t="shared" si="4"/>
        <v>95.131202589182948</v>
      </c>
      <c r="AK97" s="32"/>
      <c r="AL97" s="13"/>
      <c r="AM97" s="15"/>
      <c r="AN97" s="9"/>
    </row>
    <row r="98" spans="1:41" ht="13.5" customHeight="1">
      <c r="A98" s="124" t="s">
        <v>31</v>
      </c>
      <c r="B98" s="97" t="s">
        <v>63</v>
      </c>
      <c r="C98" s="84" t="s">
        <v>8</v>
      </c>
      <c r="D98" s="217">
        <f>'Приложение №1'!D98</f>
        <v>0</v>
      </c>
      <c r="E98" s="253"/>
      <c r="F98" s="370">
        <f>'Приложение №1'!F98</f>
        <v>0</v>
      </c>
      <c r="G98" s="253"/>
      <c r="H98" s="370">
        <f>'Приложение №1'!H98</f>
        <v>0</v>
      </c>
      <c r="I98" s="204"/>
      <c r="J98" s="217">
        <f>'Приложение №1'!J98</f>
        <v>0</v>
      </c>
      <c r="K98" s="2"/>
      <c r="L98" s="274">
        <f>'Приложение №1'!L98</f>
        <v>0</v>
      </c>
      <c r="M98" s="2"/>
      <c r="N98" s="274">
        <f>'Приложение №1'!N98</f>
        <v>0</v>
      </c>
      <c r="O98" s="2"/>
      <c r="P98" s="274">
        <f>'Приложение №1'!P98</f>
        <v>0</v>
      </c>
      <c r="Q98" s="2"/>
      <c r="R98" s="217">
        <f>'Приложение №1'!R98</f>
        <v>0</v>
      </c>
      <c r="S98" s="2"/>
      <c r="T98" s="274">
        <f>'Приложение №1'!T98</f>
        <v>0</v>
      </c>
      <c r="U98" s="2"/>
      <c r="V98" s="274">
        <f>'Приложение №1'!V98</f>
        <v>0</v>
      </c>
      <c r="W98" s="2"/>
      <c r="X98" s="274">
        <f>'Приложение №1'!X98</f>
        <v>0</v>
      </c>
      <c r="Y98" s="253"/>
      <c r="Z98" s="215">
        <f>'Приложение №1'!Z98</f>
        <v>0</v>
      </c>
      <c r="AA98" s="2"/>
      <c r="AB98" s="274">
        <f>'Приложение №1'!AB98</f>
        <v>0</v>
      </c>
      <c r="AC98" s="2"/>
      <c r="AD98" s="276">
        <f>'Приложение №1'!AD98</f>
        <v>0</v>
      </c>
      <c r="AE98" s="2"/>
      <c r="AF98" s="276">
        <f>'Приложение №1'!AF98</f>
        <v>0</v>
      </c>
      <c r="AG98" s="204"/>
      <c r="AH98" s="414"/>
      <c r="AI98" s="415"/>
      <c r="AJ98" s="297"/>
      <c r="AK98" s="32"/>
      <c r="AL98" s="13"/>
      <c r="AM98" s="15"/>
      <c r="AN98" s="9"/>
    </row>
    <row r="99" spans="1:41" s="25" customFormat="1" ht="13.5" customHeight="1">
      <c r="A99" s="133" t="s">
        <v>20</v>
      </c>
      <c r="B99" s="134" t="s">
        <v>34</v>
      </c>
      <c r="C99" s="135" t="s">
        <v>16</v>
      </c>
      <c r="D99" s="219">
        <f>'Приложение №1'!D99</f>
        <v>40954.595524850003</v>
      </c>
      <c r="E99" s="262">
        <f>IF(ISERR(D99/D16*1000),0,D99/D16*1000)</f>
        <v>1775.9168263807883</v>
      </c>
      <c r="F99" s="219">
        <f>'Приложение №1'!F99</f>
        <v>39353.839999999997</v>
      </c>
      <c r="G99" s="262">
        <f>IF(ISERR(F99/F16*1000),0,F99/F16*1000)</f>
        <v>2237.2339457886123</v>
      </c>
      <c r="H99" s="219">
        <f>'Приложение №1'!H99</f>
        <v>37192.833063242484</v>
      </c>
      <c r="I99" s="220">
        <f>IF(ISERR(H99/H16*1000),0,H99/H16*1000)</f>
        <v>2046.6096805266347</v>
      </c>
      <c r="J99" s="219">
        <f>'Приложение №1'!J99</f>
        <v>42992.932669000002</v>
      </c>
      <c r="K99" s="136">
        <f>IF(ISERR(J99/J16*1000),0,J99/J16*1000)</f>
        <v>1864.3053743750299</v>
      </c>
      <c r="L99" s="171">
        <f>'Приложение №1'!L99</f>
        <v>0</v>
      </c>
      <c r="M99" s="136">
        <f>IF(ISERR(L99/L16*1000),0,L99/L16*1000)</f>
        <v>0</v>
      </c>
      <c r="N99" s="171">
        <f>'Приложение №1'!N99</f>
        <v>0</v>
      </c>
      <c r="O99" s="136">
        <f>IF(ISERR(N99/N16*1000),0,N99/N16*1000)</f>
        <v>0</v>
      </c>
      <c r="P99" s="171">
        <f>'Приложение №1'!P99</f>
        <v>0</v>
      </c>
      <c r="Q99" s="136">
        <f>IF(ISERR(P99/P16*1000),0,P99/P16*1000)</f>
        <v>0</v>
      </c>
      <c r="R99" s="219">
        <f>'Приложение №1'!R99</f>
        <v>37027.18</v>
      </c>
      <c r="S99" s="262">
        <f>IF(ISERR(R99/R16*1000),0,R99/R16*1000)</f>
        <v>2370.2097696182923</v>
      </c>
      <c r="T99" s="171">
        <f>'Приложение №1'!T99</f>
        <v>21207.69</v>
      </c>
      <c r="U99" s="136">
        <f>IF(ISERR(T99/T16*1000),0,T99/T16*1000)</f>
        <v>2831.4294869227379</v>
      </c>
      <c r="V99" s="171">
        <f>'Приложение №1'!V99</f>
        <v>8438.44</v>
      </c>
      <c r="W99" s="136">
        <f>IF(ISERR(V99/V16*1000),0,V99/V16*1000)</f>
        <v>2697.0212221938123</v>
      </c>
      <c r="X99" s="171">
        <f>'Приложение №1'!X99</f>
        <v>7381.05</v>
      </c>
      <c r="Y99" s="262">
        <f>IF(ISERR(X99/X16*1000),0,X99/X16*1000)</f>
        <v>1475.3248051169298</v>
      </c>
      <c r="Z99" s="219" t="e">
        <f>Z26+Z61+Z64+Z79+Z86+Z87+Z92+Z93+Z97+Z98</f>
        <v>#REF!</v>
      </c>
      <c r="AA99" s="136">
        <f>IF(ISERR(Z99/Z16*1000),0,Z99/Z16*1000)</f>
        <v>0</v>
      </c>
      <c r="AB99" s="171" t="e">
        <f>AB26+AB61+AB64+AB79+AB86+AB87+AB92+AB93+AB97+AB98</f>
        <v>#REF!</v>
      </c>
      <c r="AC99" s="136">
        <f>IF(ISERR(AB99/AB16*1000),0,AB99/AB16*1000)</f>
        <v>0</v>
      </c>
      <c r="AD99" s="171" t="e">
        <f>AD26+AD61+AD64+AD79+AD86+AD87+AD92+AD93+AD97+AD98</f>
        <v>#REF!</v>
      </c>
      <c r="AE99" s="136">
        <f>IF(ISERR(AD99/AD16*1000),0,AD99/AD16*1000)</f>
        <v>0</v>
      </c>
      <c r="AF99" s="171" t="e">
        <f>AF26+AF61+AF64+AF79+AF86+AF87+AF92+AF93+AF97+AF98</f>
        <v>#REF!</v>
      </c>
      <c r="AG99" s="220">
        <f>IF(ISERR(AF99/AF16*1000),0,AF99/AF16*1000)</f>
        <v>0</v>
      </c>
      <c r="AH99" s="416" t="e">
        <f t="shared" ref="AH99:AH105" si="5">Z99-R99</f>
        <v>#REF!</v>
      </c>
      <c r="AI99" s="417" t="e">
        <f t="shared" ref="AI99:AI105" si="6">ABS(AH99/R99*100)</f>
        <v>#REF!</v>
      </c>
      <c r="AJ99" s="298" t="e">
        <f t="shared" ref="AJ99:AJ105" si="7">Z99/J99*100</f>
        <v>#REF!</v>
      </c>
      <c r="AK99" s="27"/>
      <c r="AL99" s="137"/>
      <c r="AM99" s="138"/>
      <c r="AN99" s="28"/>
      <c r="AO99" s="34"/>
    </row>
    <row r="100" spans="1:41" s="25" customFormat="1" ht="13.5" customHeight="1">
      <c r="A100" s="140" t="s">
        <v>81</v>
      </c>
      <c r="B100" s="141" t="s">
        <v>130</v>
      </c>
      <c r="C100" s="142" t="s">
        <v>131</v>
      </c>
      <c r="D100" s="221">
        <f>'Приложение №1'!D100</f>
        <v>1775.9168263807883</v>
      </c>
      <c r="E100" s="263"/>
      <c r="F100" s="221">
        <f>'Приложение №1'!F100</f>
        <v>2237.2339457886123</v>
      </c>
      <c r="G100" s="263"/>
      <c r="H100" s="221">
        <f>'Приложение №1'!H100</f>
        <v>2046.6096805266347</v>
      </c>
      <c r="I100" s="222"/>
      <c r="J100" s="221">
        <f>'Приложение №1'!J100</f>
        <v>1864.3053743750299</v>
      </c>
      <c r="K100" s="139"/>
      <c r="L100" s="172">
        <f>'Приложение №1'!L100</f>
        <v>0</v>
      </c>
      <c r="M100" s="139"/>
      <c r="N100" s="172">
        <f>'Приложение №1'!N100</f>
        <v>0</v>
      </c>
      <c r="O100" s="139"/>
      <c r="P100" s="172">
        <f>'Приложение №1'!P100</f>
        <v>0</v>
      </c>
      <c r="Q100" s="139"/>
      <c r="R100" s="221">
        <f>'Приложение №1'!R100</f>
        <v>2370.21</v>
      </c>
      <c r="S100" s="139"/>
      <c r="T100" s="172">
        <f>'Приложение №1'!T100</f>
        <v>2831.43</v>
      </c>
      <c r="U100" s="139"/>
      <c r="V100" s="172">
        <f>'Приложение №1'!V100</f>
        <v>2697.02</v>
      </c>
      <c r="W100" s="139"/>
      <c r="X100" s="172">
        <f>'Приложение №1'!X100</f>
        <v>1475.33</v>
      </c>
      <c r="Y100" s="263"/>
      <c r="Z100" s="219" t="e">
        <f>Z99/Z16*1000</f>
        <v>#REF!</v>
      </c>
      <c r="AA100" s="139"/>
      <c r="AB100" s="172" t="e">
        <f>AB99/AB16*1000</f>
        <v>#REF!</v>
      </c>
      <c r="AC100" s="139"/>
      <c r="AD100" s="172" t="e">
        <f>AD99/AD16*1000</f>
        <v>#REF!</v>
      </c>
      <c r="AE100" s="139"/>
      <c r="AF100" s="172" t="e">
        <f>AF99/AF16*1000</f>
        <v>#REF!</v>
      </c>
      <c r="AG100" s="222"/>
      <c r="AH100" s="418" t="e">
        <f t="shared" si="5"/>
        <v>#REF!</v>
      </c>
      <c r="AI100" s="419" t="e">
        <f t="shared" si="6"/>
        <v>#REF!</v>
      </c>
      <c r="AJ100" s="299" t="e">
        <f t="shared" si="7"/>
        <v>#REF!</v>
      </c>
      <c r="AK100" s="27"/>
      <c r="AL100" s="137"/>
      <c r="AM100" s="138"/>
      <c r="AN100" s="28"/>
      <c r="AO100" s="34"/>
    </row>
    <row r="101" spans="1:41" s="145" customFormat="1" ht="18" customHeight="1" thickBot="1">
      <c r="A101" s="143" t="s">
        <v>21</v>
      </c>
      <c r="B101" s="110" t="s">
        <v>46</v>
      </c>
      <c r="C101" s="85" t="s">
        <v>8</v>
      </c>
      <c r="D101" s="223">
        <f>'Приложение №1'!D101</f>
        <v>0</v>
      </c>
      <c r="E101" s="264">
        <f>IF(ISERR(D101/D16*1000),0,D101/D16*1000)</f>
        <v>0</v>
      </c>
      <c r="F101" s="371">
        <f>'Приложение №1'!F101</f>
        <v>0</v>
      </c>
      <c r="G101" s="264">
        <f>IF(ISERR(F101/F16*1000),0,F101/F16*1000)</f>
        <v>0</v>
      </c>
      <c r="H101" s="371">
        <f>'Приложение №1'!H101</f>
        <v>0</v>
      </c>
      <c r="I101" s="224">
        <f>IF(ISERR(H101/H16*1000),0,H101/H16*1000)</f>
        <v>0</v>
      </c>
      <c r="J101" s="223">
        <f>'Приложение №1'!J101</f>
        <v>0</v>
      </c>
      <c r="K101" s="39">
        <f>IF(ISERR(J101/J16*1000),0,J101/J16*1000)</f>
        <v>0</v>
      </c>
      <c r="L101" s="347">
        <f>'Приложение №1'!L101</f>
        <v>0</v>
      </c>
      <c r="M101" s="39">
        <f>IF(ISERR(L101/L16*1000),0,L101/L16*1000)</f>
        <v>0</v>
      </c>
      <c r="N101" s="347">
        <f>'Приложение №1'!N101</f>
        <v>0</v>
      </c>
      <c r="O101" s="39">
        <f>IF(ISERR(N101/N16*1000),0,N101/N16*1000)</f>
        <v>0</v>
      </c>
      <c r="P101" s="347">
        <f>'Приложение №1'!P101</f>
        <v>0</v>
      </c>
      <c r="Q101" s="39">
        <f>IF(ISERR(P101/P16*1000),0,P101/P16*1000)</f>
        <v>0</v>
      </c>
      <c r="R101" s="223">
        <f>'Приложение №1'!R101</f>
        <v>0</v>
      </c>
      <c r="S101" s="39">
        <f>IF(ISERR(R101/R16*1000),0,R101/R16*1000)</f>
        <v>0</v>
      </c>
      <c r="T101" s="347">
        <f>'Приложение №1'!T101</f>
        <v>0</v>
      </c>
      <c r="U101" s="39">
        <f>IF(ISERR(T101/T16*1000),0,T101/T16*1000)</f>
        <v>0</v>
      </c>
      <c r="V101" s="347">
        <f>'Приложение №1'!V101</f>
        <v>0</v>
      </c>
      <c r="W101" s="39">
        <f>IF(ISERR(V101/V16*1000),0,V101/V16*1000)</f>
        <v>0</v>
      </c>
      <c r="X101" s="347">
        <f>'Приложение №1'!X101</f>
        <v>0</v>
      </c>
      <c r="Y101" s="264">
        <f>IF(ISERR(X101/X16*1000),0,X101/X16*1000)</f>
        <v>0</v>
      </c>
      <c r="Z101" s="215">
        <f>'Приложение №1'!Z101</f>
        <v>0</v>
      </c>
      <c r="AA101" s="39">
        <f>IF(ISERR(Z101/Z16*1000),0,Z101/Z16*1000)</f>
        <v>0</v>
      </c>
      <c r="AB101" s="277">
        <f>'Приложение №1'!AB101</f>
        <v>0</v>
      </c>
      <c r="AC101" s="39"/>
      <c r="AD101" s="277">
        <f>'Приложение №1'!AD101</f>
        <v>0</v>
      </c>
      <c r="AE101" s="39"/>
      <c r="AF101" s="277">
        <f>'Приложение №1'!AF101</f>
        <v>0</v>
      </c>
      <c r="AG101" s="224">
        <f>IF(ISERR(AF101/AF16*1000),0,AF101/AF16*1000)</f>
        <v>0</v>
      </c>
      <c r="AH101" s="420">
        <f t="shared" si="5"/>
        <v>0</v>
      </c>
      <c r="AI101" s="421" t="e">
        <f t="shared" si="6"/>
        <v>#DIV/0!</v>
      </c>
      <c r="AJ101" s="300" t="e">
        <f t="shared" si="7"/>
        <v>#DIV/0!</v>
      </c>
      <c r="AK101" s="144"/>
      <c r="AM101" s="146"/>
      <c r="AN101" s="9"/>
      <c r="AO101" s="146"/>
    </row>
    <row r="102" spans="1:41" ht="30.75" customHeight="1" thickBot="1">
      <c r="A102" s="125" t="s">
        <v>20</v>
      </c>
      <c r="B102" s="111" t="s">
        <v>15</v>
      </c>
      <c r="C102" s="86" t="s">
        <v>16</v>
      </c>
      <c r="D102" s="225">
        <f>'Приложение №1'!D102</f>
        <v>40954.595524850003</v>
      </c>
      <c r="E102" s="265">
        <f>IF(ISERR(D102/D16*1000),0,D102/D16*1000)</f>
        <v>1775.9168263807883</v>
      </c>
      <c r="F102" s="225">
        <f>'Приложение №1'!F102</f>
        <v>39353.839999999997</v>
      </c>
      <c r="G102" s="265">
        <f>IF(ISERR(F102/F16*1000),0,F102/F16*1000)</f>
        <v>2237.2339457886123</v>
      </c>
      <c r="H102" s="225">
        <f>'Приложение №1'!H102</f>
        <v>37192.833063242484</v>
      </c>
      <c r="I102" s="52">
        <f>IF(ISERR(H102/H16*1000),0,H102/H16*1000)</f>
        <v>2046.6096805266347</v>
      </c>
      <c r="J102" s="225">
        <f>'Приложение №1'!J102</f>
        <v>42992.932669000002</v>
      </c>
      <c r="K102" s="179">
        <f>IF(ISERR(J102/J16*1000),0,J102/J16*1000)</f>
        <v>1864.3053743750299</v>
      </c>
      <c r="L102" s="173">
        <f>'Приложение №1'!L102</f>
        <v>0</v>
      </c>
      <c r="M102" s="179">
        <f>IF(ISERR(L102/L16*1000),0,L102/L16*1000)</f>
        <v>0</v>
      </c>
      <c r="N102" s="173">
        <f>'Приложение №1'!N102</f>
        <v>0</v>
      </c>
      <c r="O102" s="179">
        <f>IF(ISERR(N102/N16*1000),0,N102/N16*1000)</f>
        <v>0</v>
      </c>
      <c r="P102" s="173">
        <f>'Приложение №1'!P102</f>
        <v>0</v>
      </c>
      <c r="Q102" s="179">
        <f>IF(ISERR(P102/P16*1000),0,P102/P16*1000)</f>
        <v>0</v>
      </c>
      <c r="R102" s="225">
        <f>'Приложение №1'!R102</f>
        <v>37027.18</v>
      </c>
      <c r="S102" s="179">
        <f>IF(ISERR(R102/R16*1000),0,R102/R16*1000)</f>
        <v>2370.2097696182923</v>
      </c>
      <c r="T102" s="173">
        <f>'Приложение №1'!T102</f>
        <v>21207.69</v>
      </c>
      <c r="U102" s="179">
        <f>IF(ISERR(T102/T16*1000),0,T102/T16*1000)</f>
        <v>2831.4294869227379</v>
      </c>
      <c r="V102" s="173">
        <f>'Приложение №1'!V102</f>
        <v>8438.44</v>
      </c>
      <c r="W102" s="179">
        <f>IF(ISERR(V102/V16*1000),0,V102/V16*1000)</f>
        <v>2697.0212221938123</v>
      </c>
      <c r="X102" s="173">
        <f>'Приложение №1'!X102</f>
        <v>7381.05</v>
      </c>
      <c r="Y102" s="265">
        <f>IF(ISERR(X102/X16*1000),0,X102/X16*1000)</f>
        <v>1475.3248051169298</v>
      </c>
      <c r="Z102" s="225" t="e">
        <f>Z99+Z101</f>
        <v>#REF!</v>
      </c>
      <c r="AA102" s="179">
        <f>IF(ISERR(Z102/Z16*1000),0,Z102/Z16*1000)</f>
        <v>0</v>
      </c>
      <c r="AB102" s="173" t="e">
        <f>AB99+AB101</f>
        <v>#REF!</v>
      </c>
      <c r="AC102" s="179">
        <f>IF(ISERR(AB102/AB16*1000),0,AB102/AB16*1000)</f>
        <v>0</v>
      </c>
      <c r="AD102" s="173" t="e">
        <f>AD99+AD101</f>
        <v>#REF!</v>
      </c>
      <c r="AE102" s="179">
        <f>IF(ISERR(AD102/AD16*1000),0,AD102/AD16*1000)</f>
        <v>0</v>
      </c>
      <c r="AF102" s="173" t="e">
        <f>AF99+AF101</f>
        <v>#REF!</v>
      </c>
      <c r="AG102" s="52">
        <f>IF(ISERR(AF102/AF16*1000),0,AF102/AF16*1000)</f>
        <v>0</v>
      </c>
      <c r="AH102" s="422" t="e">
        <f t="shared" si="5"/>
        <v>#REF!</v>
      </c>
      <c r="AI102" s="423" t="e">
        <f t="shared" si="6"/>
        <v>#REF!</v>
      </c>
      <c r="AJ102" s="301" t="e">
        <f t="shared" si="7"/>
        <v>#REF!</v>
      </c>
      <c r="AK102" s="7"/>
      <c r="AL102" s="17"/>
      <c r="AM102" s="37"/>
      <c r="AN102" s="9"/>
    </row>
    <row r="103" spans="1:41" ht="30">
      <c r="A103" s="126" t="s">
        <v>81</v>
      </c>
      <c r="B103" s="112" t="s">
        <v>78</v>
      </c>
      <c r="C103" s="87" t="s">
        <v>8</v>
      </c>
      <c r="D103" s="174">
        <f>'Приложение №1'!D103</f>
        <v>37462.567328385172</v>
      </c>
      <c r="E103" s="266">
        <f>IF(ISERR(D103/D22*1000),0,D103/D22*1000)</f>
        <v>1753.8244576852212</v>
      </c>
      <c r="F103" s="174">
        <f>'Приложение №1'!F103</f>
        <v>37200.28</v>
      </c>
      <c r="G103" s="266">
        <f>IF(ISERR(F103/F22*1000),0,F103/F22*1000)</f>
        <v>2237.2340297573942</v>
      </c>
      <c r="H103" s="174">
        <f>'Приложение №1'!H103</f>
        <v>35222.766584767553</v>
      </c>
      <c r="I103" s="226">
        <f>IF(ISERR(H103/H22*1000),0,H103/H22*1000)</f>
        <v>2046.6096805266352</v>
      </c>
      <c r="J103" s="174">
        <f>'Приложение №1'!J103</f>
        <v>39269.546007972887</v>
      </c>
      <c r="K103" s="180">
        <f>IF(ISERR(J103/J22*1000),0,J103/J22*1000)</f>
        <v>1838.4188576097417</v>
      </c>
      <c r="L103" s="182">
        <f>'Приложение №1'!L103</f>
        <v>0</v>
      </c>
      <c r="M103" s="180">
        <f>IF(ISERR(L103/L22*1000),0,L103/L22*1000)</f>
        <v>0</v>
      </c>
      <c r="N103" s="182">
        <f>'Приложение №1'!N103</f>
        <v>0</v>
      </c>
      <c r="O103" s="180">
        <f>IF(ISERR(N103/N22*1000),0,N103/N22*1000)</f>
        <v>0</v>
      </c>
      <c r="P103" s="182">
        <f>'Приложение №1'!P103</f>
        <v>0</v>
      </c>
      <c r="Q103" s="180">
        <f>IF(ISERR(P103/P22*1000),0,P103/P22*1000)</f>
        <v>0</v>
      </c>
      <c r="R103" s="174">
        <f>'Приложение №1'!R103</f>
        <v>34315.19</v>
      </c>
      <c r="S103" s="180">
        <f>IF(ISERR(R103/R22*1000),0,R103/R22*1000)</f>
        <v>2340.8477894578873</v>
      </c>
      <c r="T103" s="182">
        <f>'Приложение №1'!T103</f>
        <v>18767.57</v>
      </c>
      <c r="U103" s="180">
        <f>IF(ISERR(T103/T22*1000),0,T103/T22*1000)</f>
        <v>2831.4303818475323</v>
      </c>
      <c r="V103" s="182">
        <f>'Приложение №1'!V103</f>
        <v>8166.58</v>
      </c>
      <c r="W103" s="180">
        <f>IF(ISERR(V103/V22*1000),0,V103/V22*1000)</f>
        <v>2697.021136063408</v>
      </c>
      <c r="X103" s="182">
        <f>'Приложение №1'!X103</f>
        <v>7381.05</v>
      </c>
      <c r="Y103" s="266">
        <f>IF(ISERR(X103/X22*1000),0,X103/X22*1000)</f>
        <v>1475.3248051169298</v>
      </c>
      <c r="Z103" s="174">
        <f>AB103+AD103+AF103</f>
        <v>0</v>
      </c>
      <c r="AA103" s="180">
        <f>IF(ISERR(Z103/Z22*1000),0,Z103/Z22*1000)</f>
        <v>0</v>
      </c>
      <c r="AB103" s="182">
        <f>IF(ISERR(AB100*AB22/1000),0,AB100*AB22/1000)</f>
        <v>0</v>
      </c>
      <c r="AC103" s="180">
        <f>IF(ISERR(AB103/AB22*1000),0,AB103/AB22*1000)</f>
        <v>0</v>
      </c>
      <c r="AD103" s="182">
        <f>IF(ISERR(AD100*AD22/1000),0,AD100*AD22/1000)</f>
        <v>0</v>
      </c>
      <c r="AE103" s="180">
        <f>IF(ISERR(AD103/AD22*1000),0,AD103/AD22*1000)</f>
        <v>0</v>
      </c>
      <c r="AF103" s="182">
        <f>IF(ISERR(AF100*AF22/1000),0,AF100*AF22/1000)</f>
        <v>0</v>
      </c>
      <c r="AG103" s="226">
        <f>IF(ISERR(AF103/AF22*1000),0,AF103/AF22*1000)</f>
        <v>0</v>
      </c>
      <c r="AH103" s="424">
        <f t="shared" si="5"/>
        <v>-34315.19</v>
      </c>
      <c r="AI103" s="425">
        <f t="shared" si="6"/>
        <v>100</v>
      </c>
      <c r="AJ103" s="302">
        <f t="shared" si="7"/>
        <v>0</v>
      </c>
      <c r="AK103" s="7"/>
      <c r="AL103" s="17"/>
      <c r="AN103" s="9"/>
    </row>
    <row r="104" spans="1:41" ht="30.75" thickBot="1">
      <c r="A104" s="127" t="s">
        <v>82</v>
      </c>
      <c r="B104" s="113" t="s">
        <v>79</v>
      </c>
      <c r="C104" s="88" t="s">
        <v>8</v>
      </c>
      <c r="D104" s="175">
        <f>'Приложение №1'!D104</f>
        <v>3493.4663197648242</v>
      </c>
      <c r="E104" s="267">
        <f>IF(ISERR(D104/D17*1000),0,D104/D17*1000)</f>
        <v>2054.2551568651202</v>
      </c>
      <c r="F104" s="175">
        <f>'Приложение №1'!F104</f>
        <v>2153.56</v>
      </c>
      <c r="G104" s="267">
        <f>IF(ISERR(F104/F17*1000),0,F104/F17*1000)</f>
        <v>2237.2324953251609</v>
      </c>
      <c r="H104" s="175">
        <f>'Приложение №1'!H104</f>
        <v>1970.0664784749315</v>
      </c>
      <c r="I104" s="51">
        <f>IF(ISERR(H104/H17*1000),0,H104/H17*1000)</f>
        <v>2046.6096805266272</v>
      </c>
      <c r="J104" s="175">
        <f>'Приложение №1'!J104</f>
        <v>3723.3866610271089</v>
      </c>
      <c r="K104" s="181">
        <f>IF(ISERR(J104/J17*1000),0,J104/J17*1000)</f>
        <v>2189.4546989457303</v>
      </c>
      <c r="L104" s="183">
        <f>'Приложение №1'!L104</f>
        <v>0</v>
      </c>
      <c r="M104" s="181">
        <f>IF(ISERR(L104/L17*1000),0,L104/L17*1000)</f>
        <v>0</v>
      </c>
      <c r="N104" s="183">
        <f>'Приложение №1'!N104</f>
        <v>0</v>
      </c>
      <c r="O104" s="181">
        <f>IF(ISERR(N104/N17*1000),0,N104/N17*1000)</f>
        <v>0</v>
      </c>
      <c r="P104" s="183">
        <f>'Приложение №1'!P104</f>
        <v>0</v>
      </c>
      <c r="Q104" s="181">
        <f>IF(ISERR(P104/P17*1000),0,P104/P17*1000)</f>
        <v>0</v>
      </c>
      <c r="R104" s="175">
        <f>'Приложение №1'!R104</f>
        <v>2711.99</v>
      </c>
      <c r="S104" s="181">
        <f>IF(ISERR(R104/R17*1000),0,R104/R17*1000)</f>
        <v>2817.3592354041139</v>
      </c>
      <c r="T104" s="183">
        <f>'Приложение №1'!T104</f>
        <v>2440.13</v>
      </c>
      <c r="U104" s="181">
        <f>IF(ISERR(T104/T17*1000),0,T104/T17*1000)</f>
        <v>2831.4342074727315</v>
      </c>
      <c r="V104" s="183">
        <f>'Приложение №1'!V104</f>
        <v>271.86</v>
      </c>
      <c r="W104" s="181">
        <f>IF(ISERR(V104/V17*1000),0,V104/V17*1000)</f>
        <v>2697.0238095238101</v>
      </c>
      <c r="X104" s="183">
        <f>'Приложение №1'!X104</f>
        <v>0</v>
      </c>
      <c r="Y104" s="267">
        <f>IF(ISERR(X104/X17*1000),0,X104/X17*1000)</f>
        <v>0</v>
      </c>
      <c r="Z104" s="175" t="e">
        <f>AB104+AD104+AF104</f>
        <v>#REF!</v>
      </c>
      <c r="AA104" s="181">
        <f>IF(ISERR(Z104/Z17*1000),0,Z104/Z17*1000)</f>
        <v>0</v>
      </c>
      <c r="AB104" s="183" t="e">
        <f>AB102-AB103</f>
        <v>#REF!</v>
      </c>
      <c r="AC104" s="181">
        <f>IF(ISERR(AB104/AB17*1000),0,AB104/AB17*1000)</f>
        <v>0</v>
      </c>
      <c r="AD104" s="183" t="e">
        <f>AD102-AD103</f>
        <v>#REF!</v>
      </c>
      <c r="AE104" s="181">
        <f>IF(ISERR(AD104/AD17*1000),0,AD104/AD17*1000)</f>
        <v>0</v>
      </c>
      <c r="AF104" s="183" t="e">
        <f>AF102-AF103</f>
        <v>#REF!</v>
      </c>
      <c r="AG104" s="51">
        <f>IF(ISERR(AF104/AF17*1000),0,AF104/AF17*1000)</f>
        <v>0</v>
      </c>
      <c r="AH104" s="426" t="e">
        <f t="shared" si="5"/>
        <v>#REF!</v>
      </c>
      <c r="AI104" s="427" t="e">
        <f t="shared" si="6"/>
        <v>#REF!</v>
      </c>
      <c r="AJ104" s="303" t="e">
        <f t="shared" si="7"/>
        <v>#REF!</v>
      </c>
      <c r="AK104" s="7"/>
      <c r="AL104" s="17"/>
      <c r="AN104" s="9"/>
    </row>
    <row r="105" spans="1:41" ht="13.5" customHeight="1">
      <c r="A105" s="122" t="s">
        <v>21</v>
      </c>
      <c r="B105" s="114" t="s">
        <v>65</v>
      </c>
      <c r="C105" s="89" t="s">
        <v>8</v>
      </c>
      <c r="D105" s="227">
        <f>'Приложение №1'!D105</f>
        <v>151.10000000000002</v>
      </c>
      <c r="E105" s="255">
        <f>IF(ISERR(D105/D17*1000),0,D105/D17*1000)</f>
        <v>88.850993766905802</v>
      </c>
      <c r="F105" s="227">
        <f>'Приложение №1'!F105</f>
        <v>0</v>
      </c>
      <c r="G105" s="255">
        <f>IF(ISERR(F105/F17*1000),0,F105/F17*1000)</f>
        <v>0</v>
      </c>
      <c r="H105" s="227">
        <f>'Приложение №1'!H105</f>
        <v>24.058832023796096</v>
      </c>
      <c r="I105" s="208">
        <f>IF(ISERR(H105/H17*1000),0,H105/H17*1000)</f>
        <v>24.99359237876179</v>
      </c>
      <c r="J105" s="227">
        <f>'Приложение №1'!J105</f>
        <v>94.25</v>
      </c>
      <c r="K105" s="48">
        <f>IF(ISERR(J105/J17*1000),0,J105/J17*1000)</f>
        <v>55.421615900270488</v>
      </c>
      <c r="L105" s="271">
        <f>'Приложение №1'!L105</f>
        <v>0</v>
      </c>
      <c r="M105" s="48">
        <f>IF(ISERR(L105/L17*1000),0,L105/L17*1000)</f>
        <v>0</v>
      </c>
      <c r="N105" s="271">
        <f>'Приложение №1'!N105</f>
        <v>0</v>
      </c>
      <c r="O105" s="48">
        <f>IF(ISERR(N105/N17*1000),0,N105/N17*1000)</f>
        <v>0</v>
      </c>
      <c r="P105" s="271">
        <f>'Приложение №1'!P105</f>
        <v>0</v>
      </c>
      <c r="Q105" s="48">
        <f>IF(ISERR(P105/P17*1000),0,P105/P17*1000)</f>
        <v>0</v>
      </c>
      <c r="R105" s="227">
        <f>'Приложение №1'!R105</f>
        <v>108.48</v>
      </c>
      <c r="S105" s="48">
        <f>IF(ISERR(R105/R17*1000),0,R105/R17*1000)</f>
        <v>112.69478495740702</v>
      </c>
      <c r="T105" s="271">
        <f>'Приложение №1'!T105</f>
        <v>97.61</v>
      </c>
      <c r="U105" s="48">
        <f>IF(ISERR(T105/T17*1000),0,T105/T17*1000)</f>
        <v>113.26293803666744</v>
      </c>
      <c r="V105" s="271">
        <f>'Приложение №1'!V105</f>
        <v>10.87</v>
      </c>
      <c r="W105" s="48">
        <f>IF(ISERR(V105/V17*1000),0,V105/V17*1000)</f>
        <v>107.83730158730158</v>
      </c>
      <c r="X105" s="271">
        <f>'Приложение №1'!X105</f>
        <v>0</v>
      </c>
      <c r="Y105" s="255">
        <f>IF(ISERR(X105/X17*1000),0,X105/X17*1000)</f>
        <v>0</v>
      </c>
      <c r="Z105" s="227">
        <f>'Приложение №1'!Z105</f>
        <v>94.25</v>
      </c>
      <c r="AA105" s="48">
        <f>IF(ISERR(Z105/Z17*1000),0,Z105/Z17*1000)</f>
        <v>0</v>
      </c>
      <c r="AB105" s="271">
        <f>'Приложение №1'!AB105</f>
        <v>94.25</v>
      </c>
      <c r="AC105" s="48">
        <f>IF(ISERR(AB105/AB17*1000),0,AB105/AB17*1000)</f>
        <v>0</v>
      </c>
      <c r="AD105" s="271">
        <f>'Приложение №1'!AD105</f>
        <v>0</v>
      </c>
      <c r="AE105" s="48">
        <f>IF(ISERR(AD105/AD17*1000),0,AD105/AD17*1000)</f>
        <v>0</v>
      </c>
      <c r="AF105" s="271">
        <f>'Приложение №1'!AF105</f>
        <v>0</v>
      </c>
      <c r="AG105" s="208">
        <f>IF(ISERR(AF105/AF17*1000),0,AF105/AF17*1000)</f>
        <v>0</v>
      </c>
      <c r="AH105" s="428">
        <f t="shared" si="5"/>
        <v>-14.230000000000004</v>
      </c>
      <c r="AI105" s="429">
        <f t="shared" si="6"/>
        <v>13.117625368731566</v>
      </c>
      <c r="AJ105" s="304">
        <f t="shared" si="7"/>
        <v>100</v>
      </c>
      <c r="AK105" s="38"/>
      <c r="AL105" s="20"/>
      <c r="AN105" s="9"/>
    </row>
    <row r="106" spans="1:41" ht="13.5" customHeight="1">
      <c r="A106" s="120"/>
      <c r="B106" s="115" t="s">
        <v>66</v>
      </c>
      <c r="C106" s="90" t="s">
        <v>8</v>
      </c>
      <c r="D106" s="227">
        <f>'Приложение №1'!D106</f>
        <v>68.599999999999994</v>
      </c>
      <c r="E106" s="255"/>
      <c r="F106" s="227">
        <f>'Приложение №1'!F106</f>
        <v>368.28</v>
      </c>
      <c r="G106" s="255"/>
      <c r="H106" s="227">
        <f>'Приложение №1'!H106</f>
        <v>24.058832023796096</v>
      </c>
      <c r="I106" s="208"/>
      <c r="J106" s="227">
        <f>'Приложение №1'!J106</f>
        <v>49</v>
      </c>
      <c r="K106" s="48"/>
      <c r="L106" s="275">
        <f>'Приложение №1'!L106</f>
        <v>0</v>
      </c>
      <c r="M106" s="48"/>
      <c r="N106" s="275">
        <f>'Приложение №1'!N106</f>
        <v>0</v>
      </c>
      <c r="O106" s="48"/>
      <c r="P106" s="275">
        <f>'Приложение №1'!P106</f>
        <v>0</v>
      </c>
      <c r="Q106" s="48"/>
      <c r="R106" s="227">
        <f>'Приложение №1'!R106</f>
        <v>0</v>
      </c>
      <c r="S106" s="48"/>
      <c r="T106" s="275">
        <f>'Приложение №1'!T106</f>
        <v>0</v>
      </c>
      <c r="U106" s="48"/>
      <c r="V106" s="271">
        <f>'Приложение №1'!V106</f>
        <v>0</v>
      </c>
      <c r="W106" s="48"/>
      <c r="X106" s="271">
        <f>'Приложение №1'!X106</f>
        <v>0</v>
      </c>
      <c r="Y106" s="208"/>
      <c r="Z106" s="227">
        <f>'Приложение №1'!Z106</f>
        <v>14.143425376768395</v>
      </c>
      <c r="AA106" s="48"/>
      <c r="AB106" s="275">
        <f>'Приложение №1'!AB106</f>
        <v>14.143425376768395</v>
      </c>
      <c r="AC106" s="48"/>
      <c r="AD106" s="275">
        <f>'Приложение №1'!AD106</f>
        <v>0</v>
      </c>
      <c r="AE106" s="48"/>
      <c r="AF106" s="275">
        <f>'Приложение №1'!AF106</f>
        <v>0</v>
      </c>
      <c r="AG106" s="208"/>
      <c r="AH106" s="414"/>
      <c r="AI106" s="415"/>
      <c r="AJ106" s="305"/>
      <c r="AK106" s="38"/>
      <c r="AL106" s="20"/>
      <c r="AN106" s="9"/>
    </row>
    <row r="107" spans="1:41" ht="13.5" customHeight="1">
      <c r="A107" s="120"/>
      <c r="B107" s="115" t="s">
        <v>67</v>
      </c>
      <c r="C107" s="90" t="s">
        <v>8</v>
      </c>
      <c r="D107" s="227">
        <f>'Приложение №1'!D107</f>
        <v>13.750000000000004</v>
      </c>
      <c r="E107" s="255"/>
      <c r="F107" s="227">
        <f>'Приложение №1'!F107</f>
        <v>0</v>
      </c>
      <c r="G107" s="255"/>
      <c r="H107" s="227">
        <f>'Приложение №1'!H107</f>
        <v>0</v>
      </c>
      <c r="I107" s="208"/>
      <c r="J107" s="227">
        <f>'Приложение №1'!J107</f>
        <v>7.541666666666667</v>
      </c>
      <c r="K107" s="48"/>
      <c r="L107" s="271">
        <f>'Приложение №1'!L107</f>
        <v>0</v>
      </c>
      <c r="M107" s="48"/>
      <c r="N107" s="271">
        <f>'Приложение №1'!N107</f>
        <v>0</v>
      </c>
      <c r="O107" s="48"/>
      <c r="P107" s="271">
        <f>'Приложение №1'!P107</f>
        <v>0</v>
      </c>
      <c r="Q107" s="48"/>
      <c r="R107" s="227">
        <f>'Приложение №1'!R107</f>
        <v>0</v>
      </c>
      <c r="S107" s="48"/>
      <c r="T107" s="271">
        <f>'Приложение №1'!T107</f>
        <v>0</v>
      </c>
      <c r="U107" s="48"/>
      <c r="V107" s="271">
        <f>'Приложение №1'!V107</f>
        <v>0</v>
      </c>
      <c r="W107" s="48"/>
      <c r="X107" s="271">
        <f>'Приложение №1'!X107</f>
        <v>0</v>
      </c>
      <c r="Y107" s="255"/>
      <c r="Z107" s="227">
        <f>(Z105-Z106)*20/120</f>
        <v>13.351095770538601</v>
      </c>
      <c r="AA107" s="48"/>
      <c r="AB107" s="275">
        <f>'Приложение №1'!AB107</f>
        <v>13.351095770538599</v>
      </c>
      <c r="AC107" s="48"/>
      <c r="AD107" s="275">
        <f>'Приложение №1'!AD107</f>
        <v>0</v>
      </c>
      <c r="AE107" s="48"/>
      <c r="AF107" s="275">
        <f>'Приложение №1'!AF107</f>
        <v>0</v>
      </c>
      <c r="AG107" s="208"/>
      <c r="AH107" s="414"/>
      <c r="AI107" s="415"/>
      <c r="AJ107" s="305"/>
      <c r="AK107" s="38"/>
      <c r="AL107" s="20"/>
      <c r="AN107" s="9"/>
    </row>
    <row r="108" spans="1:41" ht="13.5" customHeight="1">
      <c r="A108" s="120"/>
      <c r="B108" s="115" t="s">
        <v>68</v>
      </c>
      <c r="C108" s="90" t="s">
        <v>8</v>
      </c>
      <c r="D108" s="227">
        <f>'Приложение №1'!D108</f>
        <v>68.750000000000028</v>
      </c>
      <c r="E108" s="255"/>
      <c r="F108" s="227">
        <f>'Приложение №1'!F108</f>
        <v>0</v>
      </c>
      <c r="G108" s="255"/>
      <c r="H108" s="227">
        <f>'Приложение №1'!H108</f>
        <v>0</v>
      </c>
      <c r="I108" s="208"/>
      <c r="J108" s="227">
        <f>'Приложение №1'!J108</f>
        <v>37.708333333333336</v>
      </c>
      <c r="K108" s="48"/>
      <c r="L108" s="271">
        <f>'Приложение №1'!L108</f>
        <v>0</v>
      </c>
      <c r="M108" s="48"/>
      <c r="N108" s="271">
        <f>'Приложение №1'!N108</f>
        <v>0</v>
      </c>
      <c r="O108" s="48"/>
      <c r="P108" s="271">
        <f>'Приложение №1'!P108</f>
        <v>0</v>
      </c>
      <c r="Q108" s="48"/>
      <c r="R108" s="227">
        <f>'Приложение №1'!R108</f>
        <v>0</v>
      </c>
      <c r="S108" s="48"/>
      <c r="T108" s="271">
        <f>'Приложение №1'!T108</f>
        <v>0</v>
      </c>
      <c r="U108" s="48"/>
      <c r="V108" s="271">
        <f>'Приложение №1'!V108</f>
        <v>0</v>
      </c>
      <c r="W108" s="48"/>
      <c r="X108" s="271">
        <f>'Приложение №1'!X108</f>
        <v>0</v>
      </c>
      <c r="Y108" s="255"/>
      <c r="Z108" s="227">
        <f>Z105-Z106-Z107</f>
        <v>66.755478852693003</v>
      </c>
      <c r="AA108" s="48"/>
      <c r="AB108" s="275">
        <f>'Приложение №1'!AB108</f>
        <v>66.755478852693003</v>
      </c>
      <c r="AC108" s="48"/>
      <c r="AD108" s="275">
        <f>'Приложение №1'!AD108</f>
        <v>0</v>
      </c>
      <c r="AE108" s="48"/>
      <c r="AF108" s="275">
        <f>'Приложение №1'!AF108</f>
        <v>0</v>
      </c>
      <c r="AG108" s="208"/>
      <c r="AH108" s="414"/>
      <c r="AI108" s="415"/>
      <c r="AJ108" s="305"/>
      <c r="AK108" s="38"/>
      <c r="AL108" s="20"/>
      <c r="AN108" s="9"/>
    </row>
    <row r="109" spans="1:41" ht="12.75" customHeight="1">
      <c r="A109" s="120" t="s">
        <v>22</v>
      </c>
      <c r="B109" s="116" t="s">
        <v>43</v>
      </c>
      <c r="C109" s="91" t="s">
        <v>8</v>
      </c>
      <c r="D109" s="185">
        <f>'Приложение №1'!D109</f>
        <v>3644.5663197648241</v>
      </c>
      <c r="E109" s="257">
        <f>IF(ISERR(D109/D17*1000),0,D109/D17*1000)</f>
        <v>2143.1061506320266</v>
      </c>
      <c r="F109" s="227">
        <f>'Приложение №1'!F109</f>
        <v>2062.5700000000002</v>
      </c>
      <c r="G109" s="257">
        <f>IF(ISERR(F109/F17*1000),0,F109/F17*1000)</f>
        <v>2142.7072511946812</v>
      </c>
      <c r="H109" s="185">
        <f>'Приложение №1'!H109</f>
        <v>2062.5700000000002</v>
      </c>
      <c r="I109" s="210">
        <f>IF(ISERR(H109/H17*1000),0,H109/H17*1000)</f>
        <v>2142.7072511946812</v>
      </c>
      <c r="J109" s="185">
        <f>'Приложение №1'!J109</f>
        <v>3817.6366610271089</v>
      </c>
      <c r="K109" s="46">
        <f>IF(ISERR(J109/J17*1000),0,J109/J17*1000)</f>
        <v>2244.8763148460007</v>
      </c>
      <c r="L109" s="154">
        <f>'Приложение №1'!L109</f>
        <v>0</v>
      </c>
      <c r="M109" s="46">
        <f>IF(ISERR(L109/L17*1000),0,L109/L17*1000)</f>
        <v>0</v>
      </c>
      <c r="N109" s="154">
        <f>'Приложение №1'!N109</f>
        <v>0</v>
      </c>
      <c r="O109" s="46">
        <f>IF(ISERR(N109/N17*1000),0,N109/N17*1000)</f>
        <v>0</v>
      </c>
      <c r="P109" s="154">
        <f>'Приложение №1'!P109</f>
        <v>0</v>
      </c>
      <c r="Q109" s="46">
        <f>IF(ISERR(P109/P17*1000),0,P109/P17*1000)</f>
        <v>0</v>
      </c>
      <c r="R109" s="185">
        <f>'Приложение №1'!R109</f>
        <v>2820.47</v>
      </c>
      <c r="S109" s="46">
        <f>IF(ISERR(R109/R17*1000),0,R109/R17*1000)</f>
        <v>2930.0540203615205</v>
      </c>
      <c r="T109" s="154">
        <f>'Приложение №1'!T109</f>
        <v>2537.73</v>
      </c>
      <c r="U109" s="257">
        <f>IF(ISERR(T109/T17*1000),0,T109/T17*1000)</f>
        <v>2944.6855418890696</v>
      </c>
      <c r="V109" s="154">
        <f>'Приложение №1'!V109</f>
        <v>282.73</v>
      </c>
      <c r="W109" s="257">
        <f>IF(ISERR(V109/V17*1000),0,V109/V17*1000)</f>
        <v>2804.8611111111113</v>
      </c>
      <c r="X109" s="154">
        <f>'Приложение №1'!X109</f>
        <v>0</v>
      </c>
      <c r="Y109" s="257">
        <f>IF(ISERR(X109/X17*1000),0,X109/X17*1000)</f>
        <v>0</v>
      </c>
      <c r="Z109" s="185" t="e">
        <f>Z104+Z105</f>
        <v>#REF!</v>
      </c>
      <c r="AA109" s="46">
        <f>IF(ISERR(Z109/Z17*1000),0,Z109/Z17*1000)</f>
        <v>0</v>
      </c>
      <c r="AB109" s="154" t="e">
        <f>AB104+AB105</f>
        <v>#REF!</v>
      </c>
      <c r="AC109" s="46">
        <f>IF(ISERR(AB109/AB17*1000),0,AB109/AB17*1000)</f>
        <v>0</v>
      </c>
      <c r="AD109" s="154" t="e">
        <f>AD104+AD105</f>
        <v>#REF!</v>
      </c>
      <c r="AE109" s="46">
        <f>IF(ISERR(AD109/AD17*1000),0,AD109/AD17*1000)</f>
        <v>0</v>
      </c>
      <c r="AF109" s="154" t="e">
        <f>AF104+AF105</f>
        <v>#REF!</v>
      </c>
      <c r="AG109" s="210">
        <f>IF(ISERR(AF109/AF17*1000),0,AF109/AF17*1000)</f>
        <v>0</v>
      </c>
      <c r="AH109" s="414" t="e">
        <f>Z109-R109</f>
        <v>#REF!</v>
      </c>
      <c r="AI109" s="415" t="e">
        <f>ABS(AH109/R109*100)</f>
        <v>#REF!</v>
      </c>
      <c r="AJ109" s="305" t="e">
        <f>Z109/J109*100</f>
        <v>#REF!</v>
      </c>
      <c r="AK109" s="7"/>
      <c r="AL109" s="21"/>
      <c r="AN109" s="9"/>
    </row>
    <row r="110" spans="1:41" ht="15">
      <c r="A110" s="120" t="s">
        <v>83</v>
      </c>
      <c r="B110" s="116" t="s">
        <v>64</v>
      </c>
      <c r="C110" s="91" t="s">
        <v>8</v>
      </c>
      <c r="D110" s="185">
        <f>'Приложение №1'!D110</f>
        <v>0</v>
      </c>
      <c r="E110" s="257"/>
      <c r="F110" s="185">
        <f>'Приложение №1'!F110</f>
        <v>0</v>
      </c>
      <c r="G110" s="257"/>
      <c r="H110" s="185">
        <f>'Приложение №1'!H110</f>
        <v>68.444689501272563</v>
      </c>
      <c r="I110" s="210"/>
      <c r="J110" s="185">
        <f>'Приложение №1'!J110</f>
        <v>0</v>
      </c>
      <c r="K110" s="46"/>
      <c r="L110" s="154">
        <f>'Приложение №1'!L110</f>
        <v>0</v>
      </c>
      <c r="M110" s="46"/>
      <c r="N110" s="154">
        <f>'Приложение №1'!N110</f>
        <v>0</v>
      </c>
      <c r="O110" s="46"/>
      <c r="P110" s="154">
        <f>'Приложение №1'!P110</f>
        <v>0</v>
      </c>
      <c r="Q110" s="46"/>
      <c r="R110" s="185">
        <f>'Приложение №1'!R110</f>
        <v>0</v>
      </c>
      <c r="S110" s="46"/>
      <c r="T110" s="154">
        <f>'Приложение №1'!T110</f>
        <v>0</v>
      </c>
      <c r="U110" s="46"/>
      <c r="V110" s="154">
        <f>'Приложение №1'!V110</f>
        <v>0</v>
      </c>
      <c r="W110" s="46"/>
      <c r="X110" s="154">
        <f>'Приложение №1'!X110</f>
        <v>0</v>
      </c>
      <c r="Y110" s="257"/>
      <c r="Z110" s="185"/>
      <c r="AA110" s="46"/>
      <c r="AB110" s="154"/>
      <c r="AC110" s="46"/>
      <c r="AD110" s="154"/>
      <c r="AE110" s="46"/>
      <c r="AF110" s="154"/>
      <c r="AG110" s="210"/>
      <c r="AH110" s="414">
        <f>Z110-R110</f>
        <v>0</v>
      </c>
      <c r="AI110" s="415" t="e">
        <f>ABS(AH110/R110*100)</f>
        <v>#DIV/0!</v>
      </c>
      <c r="AJ110" s="305" t="e">
        <f>Z110/J110*100</f>
        <v>#DIV/0!</v>
      </c>
      <c r="AK110" s="7"/>
      <c r="AL110" s="21"/>
      <c r="AN110" s="9"/>
    </row>
    <row r="111" spans="1:41" ht="15" customHeight="1">
      <c r="A111" s="120" t="s">
        <v>84</v>
      </c>
      <c r="B111" s="117" t="s">
        <v>69</v>
      </c>
      <c r="C111" s="91" t="s">
        <v>8</v>
      </c>
      <c r="D111" s="185">
        <f>'Приложение №1'!D111</f>
        <v>3644.5663197648241</v>
      </c>
      <c r="E111" s="257">
        <f>IF(ISERR(D111/D17*1000),0,D111/D17*1000)</f>
        <v>2143.1061506320266</v>
      </c>
      <c r="F111" s="185">
        <f>'Приложение №1'!F111</f>
        <v>2062.5700000000002</v>
      </c>
      <c r="G111" s="257">
        <f>IF(ISERR(F111/F17*1000),0,F111/F17*1000)</f>
        <v>2142.7072511946812</v>
      </c>
      <c r="H111" s="185">
        <f>'Приложение №1'!H111</f>
        <v>0</v>
      </c>
      <c r="I111" s="210">
        <f>IF(ISERR(H111/H17*1000),0,H111/H17*1000)</f>
        <v>0</v>
      </c>
      <c r="J111" s="185">
        <f>'Приложение №1'!J111</f>
        <v>3817.6366610271089</v>
      </c>
      <c r="K111" s="46">
        <f>IF(ISERR(J111/J17*1000),0,J111/J17*1000)</f>
        <v>2244.8763148460007</v>
      </c>
      <c r="L111" s="154">
        <f>'Приложение №1'!L111</f>
        <v>0</v>
      </c>
      <c r="M111" s="46">
        <f>IF(ISERR(L111/L17*1000),0,L111/L17*1000)</f>
        <v>0</v>
      </c>
      <c r="N111" s="154">
        <f>'Приложение №1'!N111</f>
        <v>0</v>
      </c>
      <c r="O111" s="46">
        <f>IF(ISERR(N111/N17*1000),0,N111/N17*1000)</f>
        <v>0</v>
      </c>
      <c r="P111" s="154">
        <f>'Приложение №1'!P111</f>
        <v>0</v>
      </c>
      <c r="Q111" s="46">
        <f>IF(ISERR(P111/P17*1000),0,P111/P17*1000)</f>
        <v>0</v>
      </c>
      <c r="R111" s="185">
        <f>'Приложение №1'!R111</f>
        <v>2820.47</v>
      </c>
      <c r="S111" s="46">
        <f>IF(ISERR(R111/R17*1000),0,R111/R17*1000)</f>
        <v>2930.0540203615205</v>
      </c>
      <c r="T111" s="154">
        <f>'Приложение №1'!T111</f>
        <v>2537.73</v>
      </c>
      <c r="U111" s="46">
        <f>IF(ISERR(T111/T17*1000),0,T111/T17*1000)</f>
        <v>2944.6855418890696</v>
      </c>
      <c r="V111" s="154">
        <f>'Приложение №1'!V111</f>
        <v>282.73</v>
      </c>
      <c r="W111" s="46">
        <f>IF(ISERR(V111/V17*1000),0,V111/V17*1000)</f>
        <v>2804.8611111111113</v>
      </c>
      <c r="X111" s="154">
        <f>'Приложение №1'!X111</f>
        <v>0</v>
      </c>
      <c r="Y111" s="257">
        <f>IF(ISERR(X111/X17*1000),0,X111/X17*1000)</f>
        <v>0</v>
      </c>
      <c r="Z111" s="185" t="e">
        <f>Z109-Z110</f>
        <v>#REF!</v>
      </c>
      <c r="AA111" s="46">
        <f>IF(ISERR(Z111/Z17*1000),0,Z111/Z17*1000)</f>
        <v>0</v>
      </c>
      <c r="AB111" s="154" t="e">
        <f>AB109-AB110</f>
        <v>#REF!</v>
      </c>
      <c r="AC111" s="46">
        <f>IF(ISERR(AB111/AB17*1000),0,AB111/AB17*1000)</f>
        <v>0</v>
      </c>
      <c r="AD111" s="154" t="e">
        <f>AD109-AD110</f>
        <v>#REF!</v>
      </c>
      <c r="AE111" s="46">
        <f>IF(ISERR(AD111/AD17*1000),0,AD111/AD17*1000)</f>
        <v>0</v>
      </c>
      <c r="AF111" s="154" t="e">
        <f>AF109-AF110</f>
        <v>#REF!</v>
      </c>
      <c r="AG111" s="210">
        <f>IF(ISERR(AF111/AF17*1000),0,AF111/AF17*1000)</f>
        <v>0</v>
      </c>
      <c r="AH111" s="414" t="e">
        <f>Z111-R111</f>
        <v>#REF!</v>
      </c>
      <c r="AI111" s="415" t="e">
        <f>ABS(AH111/R111*100)</f>
        <v>#REF!</v>
      </c>
      <c r="AJ111" s="305" t="e">
        <f>Z111/J111*100</f>
        <v>#REF!</v>
      </c>
      <c r="AK111" s="7"/>
      <c r="AN111" s="9"/>
    </row>
    <row r="112" spans="1:41" ht="15">
      <c r="A112" s="120" t="s">
        <v>32</v>
      </c>
      <c r="B112" s="118" t="s">
        <v>70</v>
      </c>
      <c r="C112" s="92" t="s">
        <v>71</v>
      </c>
      <c r="D112" s="185">
        <f>'Приложение №1'!D112</f>
        <v>2054.2551568651202</v>
      </c>
      <c r="E112" s="257"/>
      <c r="F112" s="185">
        <f>'Приложение №1'!F112</f>
        <v>2237.2324953251609</v>
      </c>
      <c r="G112" s="257"/>
      <c r="H112" s="185">
        <f>'Приложение №1'!H112</f>
        <v>2046.6096805266272</v>
      </c>
      <c r="I112" s="210"/>
      <c r="J112" s="185">
        <f>'Приложение №1'!J112</f>
        <v>2189.4546989457303</v>
      </c>
      <c r="K112" s="46"/>
      <c r="L112" s="154">
        <f>'Приложение №1'!L112</f>
        <v>0</v>
      </c>
      <c r="M112" s="46"/>
      <c r="N112" s="154">
        <f>'Приложение №1'!N112</f>
        <v>0</v>
      </c>
      <c r="O112" s="46"/>
      <c r="P112" s="154">
        <f>'Приложение №1'!P112</f>
        <v>0</v>
      </c>
      <c r="Q112" s="46"/>
      <c r="R112" s="185">
        <f>'Приложение №1'!R112</f>
        <v>2370.21</v>
      </c>
      <c r="S112" s="46"/>
      <c r="T112" s="154">
        <f>'Приложение №1'!T112</f>
        <v>2831.43</v>
      </c>
      <c r="U112" s="46"/>
      <c r="V112" s="154">
        <f>'Приложение №1'!V112</f>
        <v>2697.02</v>
      </c>
      <c r="W112" s="46"/>
      <c r="X112" s="154">
        <f>'Приложение №1'!X112</f>
        <v>0</v>
      </c>
      <c r="Y112" s="257"/>
      <c r="Z112" s="185" t="e">
        <f>Z104/Z17*1000</f>
        <v>#REF!</v>
      </c>
      <c r="AA112" s="46"/>
      <c r="AB112" s="166" t="e">
        <f>AB104/AB17*1000</f>
        <v>#REF!</v>
      </c>
      <c r="AC112" s="46"/>
      <c r="AD112" s="166" t="e">
        <f>AD104/AD17*1000</f>
        <v>#REF!</v>
      </c>
      <c r="AE112" s="46"/>
      <c r="AF112" s="166" t="e">
        <f>AF104/AF17*1000</f>
        <v>#REF!</v>
      </c>
      <c r="AG112" s="210"/>
      <c r="AH112" s="414"/>
      <c r="AI112" s="415"/>
      <c r="AJ112" s="305"/>
      <c r="AK112" s="7"/>
      <c r="AN112" s="9"/>
    </row>
    <row r="113" spans="1:40" ht="27" customHeight="1" thickBot="1">
      <c r="A113" s="128" t="s">
        <v>85</v>
      </c>
      <c r="B113" s="119" t="s">
        <v>42</v>
      </c>
      <c r="C113" s="93" t="s">
        <v>23</v>
      </c>
      <c r="D113" s="228">
        <f>'Приложение №1'!D113</f>
        <v>2143.1061506320266</v>
      </c>
      <c r="E113" s="268"/>
      <c r="F113" s="228">
        <f>'Приложение №1'!F113</f>
        <v>0</v>
      </c>
      <c r="G113" s="268"/>
      <c r="H113" s="228">
        <f>'Приложение №1'!H113</f>
        <v>0</v>
      </c>
      <c r="I113" s="231"/>
      <c r="J113" s="228">
        <f>'Приложение №1'!J113</f>
        <v>2244.8763148460007</v>
      </c>
      <c r="K113" s="229"/>
      <c r="L113" s="230">
        <f>'Приложение №1'!L113</f>
        <v>0</v>
      </c>
      <c r="M113" s="229"/>
      <c r="N113" s="230">
        <f>'Приложение №1'!N113</f>
        <v>0</v>
      </c>
      <c r="O113" s="229"/>
      <c r="P113" s="230">
        <f>'Приложение №1'!P113</f>
        <v>0</v>
      </c>
      <c r="Q113" s="229"/>
      <c r="R113" s="228">
        <f>'Приложение №1'!R113</f>
        <v>2930.05</v>
      </c>
      <c r="S113" s="229"/>
      <c r="T113" s="230">
        <f>'Приложение №1'!T113</f>
        <v>2944.69</v>
      </c>
      <c r="U113" s="229"/>
      <c r="V113" s="230">
        <f>'Приложение №1'!V113</f>
        <v>2804.9</v>
      </c>
      <c r="W113" s="229"/>
      <c r="X113" s="230">
        <f>'Приложение №1'!X113</f>
        <v>0</v>
      </c>
      <c r="Y113" s="268"/>
      <c r="Z113" s="228" t="e">
        <f>Z111/Z17*1000</f>
        <v>#REF!</v>
      </c>
      <c r="AA113" s="229"/>
      <c r="AB113" s="230" t="e">
        <f>AB111/AB17*1000</f>
        <v>#REF!</v>
      </c>
      <c r="AC113" s="229"/>
      <c r="AD113" s="230" t="e">
        <f>AD111/AD17*1000</f>
        <v>#REF!</v>
      </c>
      <c r="AE113" s="229"/>
      <c r="AF113" s="230" t="e">
        <f>AF111/AF17*1000</f>
        <v>#REF!</v>
      </c>
      <c r="AG113" s="231"/>
      <c r="AH113" s="426"/>
      <c r="AI113" s="427"/>
      <c r="AJ113" s="303"/>
    </row>
    <row r="114" spans="1:40">
      <c r="B114" s="1" t="s">
        <v>86</v>
      </c>
      <c r="J114" s="431">
        <f>'Приложение №1'!J114</f>
        <v>0</v>
      </c>
      <c r="K114" s="432"/>
      <c r="L114" s="431">
        <f>'Приложение №1'!L114</f>
        <v>0</v>
      </c>
      <c r="M114" s="432"/>
      <c r="N114" s="431">
        <f>'Приложение №1'!N114</f>
        <v>0</v>
      </c>
      <c r="O114" s="432"/>
      <c r="P114" s="433">
        <f>'Приложение №1'!P114</f>
        <v>0</v>
      </c>
      <c r="Q114" s="432"/>
      <c r="R114" s="434">
        <f>'Приложение №1'!R114</f>
        <v>0</v>
      </c>
      <c r="S114" s="434"/>
      <c r="T114" s="434">
        <f>'Приложение №1'!T114</f>
        <v>0</v>
      </c>
      <c r="U114" s="434"/>
      <c r="V114" s="434">
        <f>'Приложение №1'!V114</f>
        <v>0</v>
      </c>
      <c r="W114" s="434"/>
      <c r="X114" s="434">
        <f>'Приложение №1'!X114</f>
        <v>0</v>
      </c>
      <c r="Y114" s="432"/>
      <c r="Z114" s="431" t="e">
        <f>Z113/J113</f>
        <v>#REF!</v>
      </c>
      <c r="AA114" s="431"/>
      <c r="AB114" s="431" t="e">
        <f>AB113/L113</f>
        <v>#REF!</v>
      </c>
      <c r="AC114" s="431"/>
      <c r="AD114" s="431" t="e">
        <f>AD113/N113</f>
        <v>#REF!</v>
      </c>
      <c r="AE114" s="431"/>
      <c r="AF114" s="431" t="e">
        <f>AF113/P113</f>
        <v>#REF!</v>
      </c>
      <c r="AG114" s="54"/>
      <c r="AH114" s="54"/>
      <c r="AI114" s="54"/>
      <c r="AJ114" s="54"/>
      <c r="AL114" s="6"/>
      <c r="AN114" s="12"/>
    </row>
    <row r="115" spans="1:40">
      <c r="N115" s="55"/>
    </row>
    <row r="116" spans="1:40">
      <c r="B116" s="1">
        <f>'Приложение №1'!B161</f>
        <v>0</v>
      </c>
      <c r="Z116" s="308">
        <f>'Приложение №1'!Z161</f>
        <v>0</v>
      </c>
    </row>
    <row r="117" spans="1:40">
      <c r="Z117" s="308"/>
    </row>
    <row r="118" spans="1:40">
      <c r="B118" s="1" t="e">
        <f>'Приложение №1'!#REF!</f>
        <v>#REF!</v>
      </c>
      <c r="Z118" s="309" t="e">
        <f>'Приложение №1'!#REF!</f>
        <v>#REF!</v>
      </c>
    </row>
    <row r="119" spans="1:40">
      <c r="Z119" s="23"/>
    </row>
    <row r="120" spans="1:40">
      <c r="B120" s="1" t="e">
        <f>'Приложение №1'!#REF!</f>
        <v>#REF!</v>
      </c>
      <c r="Z120" s="308" t="e">
        <f>'Приложение №1'!#REF!</f>
        <v>#REF!</v>
      </c>
    </row>
    <row r="121" spans="1:40">
      <c r="Z121" s="308"/>
    </row>
    <row r="122" spans="1:40">
      <c r="B122" s="1" t="e">
        <f>'Приложение №1'!#REF!</f>
        <v>#REF!</v>
      </c>
      <c r="Z122" s="308" t="e">
        <f>'Приложение №1'!#REF!</f>
        <v>#REF!</v>
      </c>
    </row>
    <row r="123" spans="1:40">
      <c r="Z123" s="308"/>
    </row>
    <row r="124" spans="1:40">
      <c r="B124" s="1" t="e">
        <f>'Приложение №1'!#REF!</f>
        <v>#REF!</v>
      </c>
      <c r="Z124" s="308" t="e">
        <f>'Приложение №1'!#REF!</f>
        <v>#REF!</v>
      </c>
    </row>
    <row r="125" spans="1:40">
      <c r="Z125" s="145"/>
    </row>
    <row r="126" spans="1:40">
      <c r="B126" s="1" t="e">
        <f>'Приложение №1'!#REF!</f>
        <v>#REF!</v>
      </c>
      <c r="Z126" s="145" t="e">
        <f>'Приложение №1'!#REF!</f>
        <v>#REF!</v>
      </c>
    </row>
  </sheetData>
  <mergeCells count="65">
    <mergeCell ref="R7:AJ7"/>
    <mergeCell ref="A93:A96"/>
    <mergeCell ref="P8:P9"/>
    <mergeCell ref="O8:O9"/>
    <mergeCell ref="N8:N9"/>
    <mergeCell ref="M8:M9"/>
    <mergeCell ref="L8:L9"/>
    <mergeCell ref="K8:K9"/>
    <mergeCell ref="B51:B53"/>
    <mergeCell ref="B54:B56"/>
    <mergeCell ref="B57:B59"/>
    <mergeCell ref="A84:A86"/>
    <mergeCell ref="B84:B86"/>
    <mergeCell ref="A65:A67"/>
    <mergeCell ref="A68:A70"/>
    <mergeCell ref="A71:A73"/>
    <mergeCell ref="A74:A76"/>
    <mergeCell ref="A77:A79"/>
    <mergeCell ref="B77:B79"/>
    <mergeCell ref="A62:A64"/>
    <mergeCell ref="B62:B64"/>
    <mergeCell ref="AJ8:AJ9"/>
    <mergeCell ref="A25:A26"/>
    <mergeCell ref="B25:B26"/>
    <mergeCell ref="B27:B29"/>
    <mergeCell ref="B45:B47"/>
    <mergeCell ref="X8:X9"/>
    <mergeCell ref="Y8:Y9"/>
    <mergeCell ref="B48:B50"/>
    <mergeCell ref="AC8:AC9"/>
    <mergeCell ref="B60:B61"/>
    <mergeCell ref="AH8:AI8"/>
    <mergeCell ref="R8:R9"/>
    <mergeCell ref="S8:S9"/>
    <mergeCell ref="T8:T9"/>
    <mergeCell ref="D8:D9"/>
    <mergeCell ref="E8:E9"/>
    <mergeCell ref="F8:F9"/>
    <mergeCell ref="G8:G9"/>
    <mergeCell ref="H8:H9"/>
    <mergeCell ref="I8:I9"/>
    <mergeCell ref="U8:U9"/>
    <mergeCell ref="V8:V9"/>
    <mergeCell ref="W8:W9"/>
    <mergeCell ref="A1:AJ1"/>
    <mergeCell ref="A2:AJ2"/>
    <mergeCell ref="A3:AJ3"/>
    <mergeCell ref="A4:AJ4"/>
    <mergeCell ref="A5:AJ5"/>
    <mergeCell ref="A6:AJ6"/>
    <mergeCell ref="Q8:Q9"/>
    <mergeCell ref="A7:A9"/>
    <mergeCell ref="B7:B9"/>
    <mergeCell ref="C7:C9"/>
    <mergeCell ref="AA8:AA9"/>
    <mergeCell ref="AB8:AB9"/>
    <mergeCell ref="J8:J9"/>
    <mergeCell ref="AD8:AD9"/>
    <mergeCell ref="AE8:AE9"/>
    <mergeCell ref="AF8:AF9"/>
    <mergeCell ref="AG8:AG9"/>
    <mergeCell ref="Z8:Z9"/>
    <mergeCell ref="J7:Q7"/>
    <mergeCell ref="D7:E7"/>
    <mergeCell ref="F7:I7"/>
  </mergeCells>
  <pageMargins left="0.35433070866141736" right="0.39370078740157483" top="0.43307086614173229" bottom="0.15748031496062992" header="0.15748031496062992" footer="0.15748031496062992"/>
  <pageSetup paperSize="8" scale="63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Z126"/>
  <sheetViews>
    <sheetView view="pageBreakPreview" zoomScale="90" zoomScaleNormal="80" zoomScaleSheetLayoutView="90" workbookViewId="0">
      <pane xSplit="3" ySplit="9" topLeftCell="G95" activePane="bottomRight" state="frozen"/>
      <selection activeCell="AD10" sqref="AD1:AE1048576"/>
      <selection pane="topRight" activeCell="AD10" sqref="AD1:AE1048576"/>
      <selection pane="bottomLeft" activeCell="AD10" sqref="AD1:AE1048576"/>
      <selection pane="bottomRight" activeCell="AD10" sqref="AD1:AE1048576"/>
    </sheetView>
  </sheetViews>
  <sheetFormatPr defaultRowHeight="12.75"/>
  <cols>
    <col min="1" max="1" width="7" style="3" customWidth="1"/>
    <col min="2" max="2" width="39.7109375" style="1" customWidth="1"/>
    <col min="3" max="3" width="12.85546875" style="1" customWidth="1"/>
    <col min="4" max="4" width="11.5703125" style="1" customWidth="1"/>
    <col min="5" max="5" width="9.42578125" style="1" customWidth="1"/>
    <col min="6" max="6" width="11.140625" style="1" customWidth="1"/>
    <col min="7" max="7" width="8.5703125" style="1" customWidth="1"/>
    <col min="8" max="8" width="11" style="1" customWidth="1"/>
    <col min="9" max="9" width="8.5703125" style="1" customWidth="1"/>
    <col min="10" max="10" width="12.140625" style="23" customWidth="1"/>
    <col min="11" max="11" width="8.5703125" style="1" customWidth="1"/>
    <col min="12" max="12" width="9.7109375" style="4" customWidth="1"/>
    <col min="13" max="13" width="8.5703125" style="1" customWidth="1"/>
    <col min="14" max="14" width="10" style="1" hidden="1" customWidth="1"/>
    <col min="15" max="15" width="8.5703125" style="1" hidden="1" customWidth="1"/>
    <col min="16" max="16" width="9" style="4" customWidth="1"/>
    <col min="17" max="17" width="8.5703125" style="1" customWidth="1"/>
    <col min="18" max="18" width="10.85546875" style="1" customWidth="1"/>
    <col min="19" max="19" width="8.5703125" style="1" customWidth="1"/>
    <col min="20" max="20" width="9.5703125" style="1" customWidth="1"/>
    <col min="21" max="21" width="8.5703125" style="1" customWidth="1"/>
    <col min="22" max="22" width="9.28515625" style="1" hidden="1" customWidth="1"/>
    <col min="23" max="23" width="8.5703125" style="1" hidden="1" customWidth="1"/>
    <col min="24" max="24" width="9.85546875" style="1" customWidth="1"/>
    <col min="25" max="25" width="8.5703125" style="1" customWidth="1"/>
    <col min="26" max="26" width="13.7109375" style="1" customWidth="1"/>
    <col min="27" max="27" width="8.5703125" style="1" customWidth="1"/>
    <col min="28" max="28" width="11" style="1" customWidth="1"/>
    <col min="29" max="29" width="8.5703125" style="1" customWidth="1"/>
    <col min="30" max="30" width="11" style="1" hidden="1" customWidth="1"/>
    <col min="31" max="31" width="8.5703125" style="1" hidden="1" customWidth="1"/>
    <col min="32" max="32" width="11.5703125" style="1" customWidth="1"/>
    <col min="33" max="33" width="8.5703125" style="1" customWidth="1"/>
    <col min="34" max="34" width="10.5703125" style="1" customWidth="1"/>
    <col min="35" max="35" width="9.7109375" style="1" customWidth="1"/>
    <col min="36" max="36" width="9.28515625" style="1" customWidth="1"/>
    <col min="37" max="37" width="9.28515625" style="1" bestFit="1" customWidth="1"/>
    <col min="38" max="38" width="13.140625" style="1" bestFit="1" customWidth="1"/>
    <col min="39" max="39" width="10.140625" style="8" customWidth="1"/>
    <col min="40" max="41" width="9.140625" style="8"/>
    <col min="42" max="16384" width="9.140625" style="1"/>
  </cols>
  <sheetData>
    <row r="1" spans="1:52" ht="15.75">
      <c r="A1" s="899" t="s">
        <v>179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9"/>
      <c r="AF1" s="899"/>
      <c r="AG1" s="899"/>
      <c r="AH1" s="899"/>
      <c r="AI1" s="899"/>
      <c r="AJ1" s="899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52" ht="15.75">
      <c r="A2" s="900" t="s">
        <v>36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0"/>
      <c r="Y2" s="900"/>
      <c r="Z2" s="900"/>
      <c r="AA2" s="900"/>
      <c r="AB2" s="900"/>
      <c r="AC2" s="900"/>
      <c r="AD2" s="900"/>
      <c r="AE2" s="900"/>
      <c r="AF2" s="900"/>
      <c r="AG2" s="900"/>
      <c r="AH2" s="900"/>
      <c r="AI2" s="900"/>
      <c r="AJ2" s="900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52" ht="15.75">
      <c r="A3" s="901" t="s">
        <v>72</v>
      </c>
      <c r="B3" s="901"/>
      <c r="C3" s="901"/>
      <c r="D3" s="901"/>
      <c r="E3" s="901"/>
      <c r="F3" s="901"/>
      <c r="G3" s="901"/>
      <c r="H3" s="901"/>
      <c r="I3" s="901"/>
      <c r="J3" s="901"/>
      <c r="K3" s="901"/>
      <c r="L3" s="901"/>
      <c r="M3" s="901"/>
      <c r="N3" s="901"/>
      <c r="O3" s="901"/>
      <c r="P3" s="901"/>
      <c r="Q3" s="901"/>
      <c r="R3" s="901"/>
      <c r="S3" s="901"/>
      <c r="T3" s="901"/>
      <c r="U3" s="901"/>
      <c r="V3" s="901"/>
      <c r="W3" s="901"/>
      <c r="X3" s="901"/>
      <c r="Y3" s="901"/>
      <c r="Z3" s="901"/>
      <c r="AA3" s="901"/>
      <c r="AB3" s="901"/>
      <c r="AC3" s="901"/>
      <c r="AD3" s="901"/>
      <c r="AE3" s="901"/>
      <c r="AF3" s="901"/>
      <c r="AG3" s="901"/>
      <c r="AH3" s="901"/>
      <c r="AI3" s="901"/>
      <c r="AJ3" s="90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52" ht="15.75" customHeight="1">
      <c r="A4" s="902" t="str">
        <f>'Приложение №1'!$A$4</f>
        <v>ОАО "Новороссийский морской торговый порт"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  <c r="Q4" s="902"/>
      <c r="R4" s="902"/>
      <c r="S4" s="902"/>
      <c r="T4" s="902"/>
      <c r="U4" s="902"/>
      <c r="V4" s="902"/>
      <c r="W4" s="902"/>
      <c r="X4" s="902"/>
      <c r="Y4" s="902"/>
      <c r="Z4" s="902"/>
      <c r="AA4" s="902"/>
      <c r="AB4" s="902"/>
      <c r="AC4" s="902"/>
      <c r="AD4" s="902"/>
      <c r="AE4" s="902"/>
      <c r="AF4" s="902"/>
      <c r="AG4" s="902"/>
      <c r="AH4" s="902"/>
      <c r="AI4" s="902"/>
      <c r="AJ4" s="902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38"/>
      <c r="AW4" s="38"/>
      <c r="AX4" s="38"/>
      <c r="AY4" s="38"/>
      <c r="AZ4" s="38"/>
    </row>
    <row r="5" spans="1:52" ht="12.75" customHeight="1">
      <c r="A5" s="901" t="e">
        <f>'Приложение №1'!#REF!</f>
        <v>#REF!</v>
      </c>
      <c r="B5" s="901"/>
      <c r="C5" s="901"/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1"/>
      <c r="O5" s="901"/>
      <c r="P5" s="901"/>
      <c r="Q5" s="901"/>
      <c r="R5" s="901"/>
      <c r="S5" s="901"/>
      <c r="T5" s="901"/>
      <c r="U5" s="901"/>
      <c r="V5" s="901"/>
      <c r="W5" s="901"/>
      <c r="X5" s="901"/>
      <c r="Y5" s="901"/>
      <c r="Z5" s="901"/>
      <c r="AA5" s="901"/>
      <c r="AB5" s="901"/>
      <c r="AC5" s="901"/>
      <c r="AD5" s="901"/>
      <c r="AE5" s="901"/>
      <c r="AF5" s="901"/>
      <c r="AG5" s="901"/>
      <c r="AH5" s="901"/>
      <c r="AI5" s="901"/>
      <c r="AJ5" s="90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52" ht="12.75" customHeight="1" thickBot="1">
      <c r="A6" s="876"/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Q6" s="876"/>
      <c r="R6" s="876"/>
      <c r="S6" s="876"/>
      <c r="T6" s="876"/>
      <c r="U6" s="876"/>
      <c r="V6" s="876"/>
      <c r="W6" s="876"/>
      <c r="X6" s="876"/>
      <c r="Y6" s="876"/>
      <c r="Z6" s="876"/>
      <c r="AA6" s="876"/>
      <c r="AB6" s="876"/>
      <c r="AC6" s="876"/>
      <c r="AD6" s="876"/>
      <c r="AE6" s="876"/>
      <c r="AF6" s="876"/>
      <c r="AG6" s="876"/>
      <c r="AH6" s="876"/>
      <c r="AI6" s="876"/>
      <c r="AJ6" s="876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52" ht="25.5" customHeight="1" thickBot="1">
      <c r="A7" s="879" t="s">
        <v>92</v>
      </c>
      <c r="B7" s="882" t="s">
        <v>0</v>
      </c>
      <c r="C7" s="882" t="s">
        <v>1</v>
      </c>
      <c r="D7" s="894" t="s">
        <v>153</v>
      </c>
      <c r="E7" s="895"/>
      <c r="F7" s="896" t="s">
        <v>140</v>
      </c>
      <c r="G7" s="897"/>
      <c r="H7" s="897"/>
      <c r="I7" s="898"/>
      <c r="J7" s="891" t="str">
        <f>'Приложение №1'!$J$6</f>
        <v xml:space="preserve">Утв. Приказ РЭК от 19.12.2011 № 55/2011-Т </v>
      </c>
      <c r="K7" s="892"/>
      <c r="L7" s="892"/>
      <c r="M7" s="892"/>
      <c r="N7" s="892"/>
      <c r="O7" s="892"/>
      <c r="P7" s="892"/>
      <c r="Q7" s="893"/>
      <c r="R7" s="934" t="str">
        <f>'Приложение №1'!$R$6</f>
        <v>Регулируемый период 2013 год по данным:</v>
      </c>
      <c r="S7" s="935"/>
      <c r="T7" s="935"/>
      <c r="U7" s="935"/>
      <c r="V7" s="935"/>
      <c r="W7" s="935"/>
      <c r="X7" s="935"/>
      <c r="Y7" s="935"/>
      <c r="Z7" s="935"/>
      <c r="AA7" s="935"/>
      <c r="AB7" s="935"/>
      <c r="AC7" s="935"/>
      <c r="AD7" s="935"/>
      <c r="AE7" s="935"/>
      <c r="AF7" s="935"/>
      <c r="AG7" s="935"/>
      <c r="AH7" s="935"/>
      <c r="AI7" s="935"/>
      <c r="AJ7" s="935"/>
    </row>
    <row r="8" spans="1:52" ht="25.5" customHeight="1" thickBot="1">
      <c r="A8" s="880"/>
      <c r="B8" s="883"/>
      <c r="C8" s="883"/>
      <c r="D8" s="910" t="s">
        <v>99</v>
      </c>
      <c r="E8" s="877" t="s">
        <v>2</v>
      </c>
      <c r="F8" s="910" t="str">
        <f>'Приложение №1'!F7</f>
        <v xml:space="preserve">Предприят. </v>
      </c>
      <c r="G8" s="914" t="s">
        <v>2</v>
      </c>
      <c r="H8" s="910" t="str">
        <f>'Приложение №1'!H7</f>
        <v>РЭК</v>
      </c>
      <c r="I8" s="877" t="s">
        <v>2</v>
      </c>
      <c r="J8" s="889" t="s">
        <v>154</v>
      </c>
      <c r="K8" s="885" t="s">
        <v>2</v>
      </c>
      <c r="L8" s="887" t="s">
        <v>40</v>
      </c>
      <c r="M8" s="885" t="s">
        <v>2</v>
      </c>
      <c r="N8" s="887" t="s">
        <v>98</v>
      </c>
      <c r="O8" s="885" t="s">
        <v>2</v>
      </c>
      <c r="P8" s="887" t="s">
        <v>132</v>
      </c>
      <c r="Q8" s="877" t="s">
        <v>2</v>
      </c>
      <c r="R8" s="910" t="s">
        <v>176</v>
      </c>
      <c r="S8" s="885" t="s">
        <v>2</v>
      </c>
      <c r="T8" s="912" t="s">
        <v>40</v>
      </c>
      <c r="U8" s="885" t="s">
        <v>2</v>
      </c>
      <c r="V8" s="912" t="s">
        <v>98</v>
      </c>
      <c r="W8" s="885" t="s">
        <v>2</v>
      </c>
      <c r="X8" s="912" t="s">
        <v>135</v>
      </c>
      <c r="Y8" s="877" t="s">
        <v>2</v>
      </c>
      <c r="Z8" s="889" t="s">
        <v>180</v>
      </c>
      <c r="AA8" s="885" t="s">
        <v>2</v>
      </c>
      <c r="AB8" s="887" t="s">
        <v>40</v>
      </c>
      <c r="AC8" s="885" t="s">
        <v>2</v>
      </c>
      <c r="AD8" s="887" t="s">
        <v>98</v>
      </c>
      <c r="AE8" s="885" t="s">
        <v>2</v>
      </c>
      <c r="AF8" s="887" t="s">
        <v>135</v>
      </c>
      <c r="AG8" s="877" t="s">
        <v>2</v>
      </c>
      <c r="AH8" s="908" t="s">
        <v>90</v>
      </c>
      <c r="AI8" s="909"/>
      <c r="AJ8" s="916" t="s">
        <v>150</v>
      </c>
    </row>
    <row r="9" spans="1:52" ht="38.25" customHeight="1" thickBot="1">
      <c r="A9" s="881"/>
      <c r="B9" s="884"/>
      <c r="C9" s="884"/>
      <c r="D9" s="911"/>
      <c r="E9" s="878"/>
      <c r="F9" s="911">
        <f>'Приложение №1'!F8</f>
        <v>0</v>
      </c>
      <c r="G9" s="915"/>
      <c r="H9" s="911">
        <f>'Приложение №1'!H8</f>
        <v>0</v>
      </c>
      <c r="I9" s="878"/>
      <c r="J9" s="890"/>
      <c r="K9" s="886"/>
      <c r="L9" s="888"/>
      <c r="M9" s="886"/>
      <c r="N9" s="888"/>
      <c r="O9" s="886"/>
      <c r="P9" s="888"/>
      <c r="Q9" s="878"/>
      <c r="R9" s="911"/>
      <c r="S9" s="886"/>
      <c r="T9" s="913"/>
      <c r="U9" s="886"/>
      <c r="V9" s="913"/>
      <c r="W9" s="886"/>
      <c r="X9" s="913"/>
      <c r="Y9" s="878"/>
      <c r="Z9" s="890"/>
      <c r="AA9" s="886"/>
      <c r="AB9" s="888"/>
      <c r="AC9" s="886"/>
      <c r="AD9" s="888"/>
      <c r="AE9" s="886"/>
      <c r="AF9" s="888"/>
      <c r="AG9" s="878"/>
      <c r="AH9" s="372" t="s">
        <v>16</v>
      </c>
      <c r="AI9" s="373" t="s">
        <v>91</v>
      </c>
      <c r="AJ9" s="917"/>
      <c r="AK9" s="44"/>
      <c r="AL9" s="36"/>
    </row>
    <row r="10" spans="1:52" s="151" customFormat="1" ht="12.75" customHeight="1" thickBot="1">
      <c r="A10" s="236" t="s">
        <v>87</v>
      </c>
      <c r="B10" s="237" t="s">
        <v>88</v>
      </c>
      <c r="C10" s="237" t="s">
        <v>89</v>
      </c>
      <c r="D10" s="243"/>
      <c r="E10" s="324"/>
      <c r="F10" s="242">
        <f>'Приложение №1'!F9</f>
        <v>1</v>
      </c>
      <c r="G10" s="341"/>
      <c r="H10" s="242">
        <f>'Приложение №1'!H9</f>
        <v>2</v>
      </c>
      <c r="I10" s="244"/>
      <c r="J10" s="240">
        <v>3</v>
      </c>
      <c r="K10" s="238"/>
      <c r="L10" s="241">
        <v>4</v>
      </c>
      <c r="M10" s="238"/>
      <c r="N10" s="241">
        <v>5</v>
      </c>
      <c r="O10" s="238"/>
      <c r="P10" s="241">
        <v>6</v>
      </c>
      <c r="Q10" s="238"/>
      <c r="R10" s="240">
        <v>7</v>
      </c>
      <c r="S10" s="238"/>
      <c r="T10" s="241">
        <v>8</v>
      </c>
      <c r="U10" s="238"/>
      <c r="V10" s="241">
        <v>9</v>
      </c>
      <c r="W10" s="238"/>
      <c r="X10" s="241">
        <v>10</v>
      </c>
      <c r="Y10" s="238"/>
      <c r="Z10" s="240">
        <v>7</v>
      </c>
      <c r="AA10" s="238"/>
      <c r="AB10" s="241">
        <v>8</v>
      </c>
      <c r="AC10" s="238"/>
      <c r="AD10" s="241">
        <v>9</v>
      </c>
      <c r="AE10" s="238"/>
      <c r="AF10" s="241">
        <v>10</v>
      </c>
      <c r="AG10" s="239"/>
      <c r="AH10" s="374">
        <v>15</v>
      </c>
      <c r="AI10" s="375">
        <v>16</v>
      </c>
      <c r="AJ10" s="307">
        <v>17</v>
      </c>
      <c r="AK10" s="149"/>
      <c r="AL10" s="150"/>
      <c r="AM10" s="26"/>
      <c r="AN10" s="26"/>
      <c r="AO10" s="26"/>
    </row>
    <row r="11" spans="1:52" ht="13.5" customHeight="1">
      <c r="A11" s="369" t="s">
        <v>3</v>
      </c>
      <c r="B11" s="234" t="s">
        <v>35</v>
      </c>
      <c r="C11" s="235" t="s">
        <v>4</v>
      </c>
      <c r="D11" s="227">
        <f>'Приложение №1'!D10</f>
        <v>14615.300000000001</v>
      </c>
      <c r="E11" s="232"/>
      <c r="F11" s="196">
        <f>'Приложение №1'!F10</f>
        <v>13331.3</v>
      </c>
      <c r="G11" s="342"/>
      <c r="H11" s="207">
        <f>'Приложение №1'!H10</f>
        <v>13899.7</v>
      </c>
      <c r="I11" s="233"/>
      <c r="J11" s="227">
        <f>'Приложение №1'!J10</f>
        <v>14615.300000000001</v>
      </c>
      <c r="K11" s="232"/>
      <c r="L11" s="163">
        <f>'Приложение №1'!L10</f>
        <v>0</v>
      </c>
      <c r="M11" s="232"/>
      <c r="N11" s="163">
        <f>'Приложение №1'!N10</f>
        <v>0</v>
      </c>
      <c r="O11" s="232"/>
      <c r="P11" s="163">
        <f>'Приложение №1'!P10</f>
        <v>0</v>
      </c>
      <c r="Q11" s="232"/>
      <c r="R11" s="227">
        <f>'Приложение №1'!R10</f>
        <v>12001.3</v>
      </c>
      <c r="S11" s="232"/>
      <c r="T11" s="163">
        <f>'Приложение №1'!T10</f>
        <v>7920.9</v>
      </c>
      <c r="U11" s="232"/>
      <c r="V11" s="163">
        <f>'Приложение №1'!V10</f>
        <v>3935.3</v>
      </c>
      <c r="W11" s="232"/>
      <c r="X11" s="163">
        <f>'Приложение №1'!X10</f>
        <v>145</v>
      </c>
      <c r="Y11" s="232"/>
      <c r="Z11" s="227" t="e">
        <f>AB11+AD11+AF11</f>
        <v>#REF!</v>
      </c>
      <c r="AA11" s="232"/>
      <c r="AB11" s="163" t="e">
        <f>#REF!</f>
        <v>#REF!</v>
      </c>
      <c r="AC11" s="232"/>
      <c r="AD11" s="163" t="e">
        <f>#REF!</f>
        <v>#REF!</v>
      </c>
      <c r="AE11" s="232"/>
      <c r="AF11" s="163" t="e">
        <f>#REF!</f>
        <v>#REF!</v>
      </c>
      <c r="AG11" s="233"/>
      <c r="AH11" s="376"/>
      <c r="AI11" s="377"/>
      <c r="AJ11" s="306" t="e">
        <f t="shared" ref="AJ11:AJ22" si="0">Z11/J11*100</f>
        <v>#REF!</v>
      </c>
      <c r="AK11" s="7"/>
      <c r="AM11" s="9"/>
      <c r="AN11" s="9"/>
      <c r="AO11" s="10"/>
    </row>
    <row r="12" spans="1:52" ht="12.75" customHeight="1">
      <c r="A12" s="368" t="s">
        <v>5</v>
      </c>
      <c r="B12" s="97" t="s">
        <v>26</v>
      </c>
      <c r="C12" s="84" t="s">
        <v>4</v>
      </c>
      <c r="D12" s="185">
        <f>'Приложение №1'!D12</f>
        <v>323</v>
      </c>
      <c r="E12" s="148">
        <f>IF(ISERR(D12/D11*100),0,D12/D11*100)</f>
        <v>2.2100127948109174</v>
      </c>
      <c r="F12" s="202">
        <f>'Приложение №1'!F12</f>
        <v>306.2</v>
      </c>
      <c r="G12" s="343">
        <f>IF(ISERR(F12/F11*100),0,F12/F11*100)</f>
        <v>2.2968502696661242</v>
      </c>
      <c r="H12" s="202">
        <f>'Приложение №1'!H12</f>
        <v>292.10000000000002</v>
      </c>
      <c r="I12" s="187">
        <f>IF(ISERR(H12/H11*100),0,H12/H11*100)</f>
        <v>2.1014842046950655</v>
      </c>
      <c r="J12" s="185">
        <f>'Приложение №1'!J12</f>
        <v>323</v>
      </c>
      <c r="K12" s="148">
        <f>IF(ISERR(J12/J11*100),0,J12/J11*100)</f>
        <v>2.2100127948109174</v>
      </c>
      <c r="L12" s="166">
        <f>'Приложение №1'!L12</f>
        <v>0</v>
      </c>
      <c r="M12" s="148">
        <f>IF(ISERR(L12/L11*100),0,L12/L11*100)</f>
        <v>0</v>
      </c>
      <c r="N12" s="166">
        <f>'Приложение №1'!N12</f>
        <v>0</v>
      </c>
      <c r="O12" s="148">
        <f>IF(ISERR(N12/N11*100),0,N12/N11*100)</f>
        <v>0</v>
      </c>
      <c r="P12" s="166">
        <f>'Приложение №1'!P12</f>
        <v>0</v>
      </c>
      <c r="Q12" s="148">
        <f>IF(ISERR(P12/P11*100),0,P12/P11*100)</f>
        <v>0</v>
      </c>
      <c r="R12" s="185">
        <f>'Приложение №1'!R12</f>
        <v>261.10000000000002</v>
      </c>
      <c r="S12" s="148">
        <f>IF(ISERR(R12/R11*100),0,R12/R11*100)</f>
        <v>2.1755976435886115</v>
      </c>
      <c r="T12" s="166">
        <f>'Приложение №1'!T12</f>
        <v>174</v>
      </c>
      <c r="U12" s="148">
        <f>IF(ISERR(T12/T11*100),0,T12/T11*100)</f>
        <v>2.1967200696890505</v>
      </c>
      <c r="V12" s="166">
        <f>'Приложение №1'!V12</f>
        <v>86.5</v>
      </c>
      <c r="W12" s="148">
        <f>IF(ISERR(V12/V11*100),0,V12/V11*100)</f>
        <v>2.1980535156150736</v>
      </c>
      <c r="X12" s="166">
        <f>'Приложение №1'!X12</f>
        <v>0.6</v>
      </c>
      <c r="Y12" s="148">
        <f>IF(ISERR(X12/X11*100),0,X12/X11*100)</f>
        <v>0.41379310344827586</v>
      </c>
      <c r="Z12" s="185" t="e">
        <f t="shared" ref="Z12:Z22" si="1">AB12+AD12+AF12</f>
        <v>#REF!</v>
      </c>
      <c r="AA12" s="148">
        <f>IF(ISERR(Z12/Z11*100),0,Z12/Z11*100)</f>
        <v>0</v>
      </c>
      <c r="AB12" s="166" t="e">
        <f>#REF!</f>
        <v>#REF!</v>
      </c>
      <c r="AC12" s="148">
        <f>IF(ISERR(AB12/AB11*100),0,AB12/AB11*100)</f>
        <v>0</v>
      </c>
      <c r="AD12" s="166" t="e">
        <f>#REF!</f>
        <v>#REF!</v>
      </c>
      <c r="AE12" s="148">
        <f>IF(ISERR(AD12/AD11*100),0,AD12/AD11*100)</f>
        <v>0</v>
      </c>
      <c r="AF12" s="166" t="e">
        <f>#REF!</f>
        <v>#REF!</v>
      </c>
      <c r="AG12" s="187">
        <f>IF(ISERR(AF12/AF11*100),0,AF12/AF11*100)</f>
        <v>0</v>
      </c>
      <c r="AH12" s="378"/>
      <c r="AI12" s="379"/>
      <c r="AJ12" s="278" t="e">
        <f t="shared" si="0"/>
        <v>#REF!</v>
      </c>
      <c r="AK12" s="47"/>
      <c r="AM12" s="11"/>
      <c r="AN12" s="9"/>
      <c r="AO12" s="10"/>
    </row>
    <row r="13" spans="1:52" ht="12.75" customHeight="1">
      <c r="A13" s="368" t="s">
        <v>80</v>
      </c>
      <c r="B13" s="97" t="s">
        <v>49</v>
      </c>
      <c r="C13" s="84" t="s">
        <v>4</v>
      </c>
      <c r="D13" s="185">
        <f>'Приложение №1'!D13</f>
        <v>10565.4</v>
      </c>
      <c r="E13" s="148"/>
      <c r="F13" s="185">
        <f>'Приложение №1'!F13</f>
        <v>5678.3</v>
      </c>
      <c r="G13" s="343"/>
      <c r="H13" s="185">
        <f>'Приложение №1'!H13</f>
        <v>5678.3</v>
      </c>
      <c r="I13" s="187"/>
      <c r="J13" s="185">
        <f>'Приложение №1'!J13</f>
        <v>10565.4</v>
      </c>
      <c r="K13" s="148"/>
      <c r="L13" s="154">
        <f>'Приложение №1'!L13</f>
        <v>0</v>
      </c>
      <c r="M13" s="148"/>
      <c r="N13" s="154">
        <f>'Приложение №1'!N13</f>
        <v>0</v>
      </c>
      <c r="O13" s="148"/>
      <c r="P13" s="154">
        <f>'Приложение №1'!P13</f>
        <v>0</v>
      </c>
      <c r="Q13" s="148"/>
      <c r="R13" s="185">
        <f>'Приложение №1'!R13</f>
        <v>5678.3</v>
      </c>
      <c r="S13" s="148"/>
      <c r="T13" s="154">
        <f>'Приложение №1'!T13</f>
        <v>816.8</v>
      </c>
      <c r="U13" s="148"/>
      <c r="V13" s="154">
        <f>'Приложение №1'!V13</f>
        <v>0</v>
      </c>
      <c r="W13" s="148"/>
      <c r="X13" s="154">
        <f>'Приложение №1'!X13</f>
        <v>4861.5</v>
      </c>
      <c r="Y13" s="148"/>
      <c r="Z13" s="185" t="e">
        <f t="shared" si="1"/>
        <v>#REF!</v>
      </c>
      <c r="AA13" s="148"/>
      <c r="AB13" s="154" t="e">
        <f>#REF!</f>
        <v>#REF!</v>
      </c>
      <c r="AC13" s="148"/>
      <c r="AD13" s="154" t="e">
        <f>#REF!</f>
        <v>#REF!</v>
      </c>
      <c r="AE13" s="148"/>
      <c r="AF13" s="154" t="e">
        <f>#REF!</f>
        <v>#REF!</v>
      </c>
      <c r="AG13" s="187"/>
      <c r="AH13" s="378"/>
      <c r="AI13" s="379"/>
      <c r="AJ13" s="278" t="e">
        <f t="shared" si="0"/>
        <v>#REF!</v>
      </c>
      <c r="AK13" s="7"/>
      <c r="AM13" s="11"/>
      <c r="AN13" s="9"/>
      <c r="AO13" s="10"/>
    </row>
    <row r="14" spans="1:52" ht="13.5" customHeight="1">
      <c r="A14" s="368" t="s">
        <v>14</v>
      </c>
      <c r="B14" s="97" t="s">
        <v>24</v>
      </c>
      <c r="C14" s="84" t="s">
        <v>4</v>
      </c>
      <c r="D14" s="185">
        <f>'Приложение №1'!D14</f>
        <v>24857.7</v>
      </c>
      <c r="E14" s="147"/>
      <c r="F14" s="185">
        <f>'Приложение №1'!F14</f>
        <v>18703.399999999998</v>
      </c>
      <c r="G14" s="344"/>
      <c r="H14" s="185">
        <f>'Приложение №1'!H14</f>
        <v>19285.900000000001</v>
      </c>
      <c r="I14" s="186"/>
      <c r="J14" s="185">
        <f>'Приложение №1'!J14</f>
        <v>24857.7</v>
      </c>
      <c r="K14" s="147"/>
      <c r="L14" s="154">
        <f>'Приложение №1'!L14</f>
        <v>0</v>
      </c>
      <c r="M14" s="147"/>
      <c r="N14" s="154">
        <f>'Приложение №1'!N14</f>
        <v>0</v>
      </c>
      <c r="O14" s="147"/>
      <c r="P14" s="154">
        <f>'Приложение №1'!P14</f>
        <v>0</v>
      </c>
      <c r="Q14" s="147"/>
      <c r="R14" s="185">
        <f>'Приложение №1'!R14</f>
        <v>17418.5</v>
      </c>
      <c r="S14" s="147"/>
      <c r="T14" s="154">
        <f>'Приложение №1'!T14</f>
        <v>8563.7000000000007</v>
      </c>
      <c r="U14" s="147"/>
      <c r="V14" s="154">
        <f>'Приложение №1'!V14</f>
        <v>3848.8</v>
      </c>
      <c r="W14" s="147"/>
      <c r="X14" s="154">
        <f>'Приложение №1'!X14</f>
        <v>5006</v>
      </c>
      <c r="Y14" s="147"/>
      <c r="Z14" s="185" t="e">
        <f t="shared" si="1"/>
        <v>#REF!</v>
      </c>
      <c r="AA14" s="147"/>
      <c r="AB14" s="154" t="e">
        <f>#REF!</f>
        <v>#REF!</v>
      </c>
      <c r="AC14" s="147"/>
      <c r="AD14" s="154" t="e">
        <f>#REF!</f>
        <v>#REF!</v>
      </c>
      <c r="AE14" s="147"/>
      <c r="AF14" s="154" t="e">
        <f>#REF!</f>
        <v>#REF!</v>
      </c>
      <c r="AG14" s="186"/>
      <c r="AH14" s="378"/>
      <c r="AI14" s="379"/>
      <c r="AJ14" s="278" t="e">
        <f t="shared" si="0"/>
        <v>#REF!</v>
      </c>
      <c r="AK14" s="7"/>
      <c r="AM14" s="11"/>
      <c r="AN14" s="9"/>
      <c r="AO14" s="10"/>
    </row>
    <row r="15" spans="1:52" ht="12.75" customHeight="1">
      <c r="A15" s="368" t="s">
        <v>17</v>
      </c>
      <c r="B15" s="97" t="s">
        <v>25</v>
      </c>
      <c r="C15" s="84" t="s">
        <v>4</v>
      </c>
      <c r="D15" s="185">
        <f>'Приложение №1'!D15</f>
        <v>1796.6</v>
      </c>
      <c r="E15" s="148">
        <f>IF(ISERR(D15/D14*100),0,D15/D14*100)</f>
        <v>7.2275391528580677</v>
      </c>
      <c r="F15" s="202">
        <f>'Приложение №1'!F15</f>
        <v>1113</v>
      </c>
      <c r="G15" s="343">
        <f>IF(ISERR(F15/F14*100),0,F15/F14*100)</f>
        <v>5.9507896959911033</v>
      </c>
      <c r="H15" s="202">
        <f>'Приложение №1'!H15</f>
        <v>1113</v>
      </c>
      <c r="I15" s="187">
        <f>IF(ISERR(H15/H14*100),0,H15/H14*100)</f>
        <v>5.7710555379837079</v>
      </c>
      <c r="J15" s="185">
        <f>'Приложение №1'!J15</f>
        <v>1796.6</v>
      </c>
      <c r="K15" s="148">
        <f>IF(ISERR(J15/J14*100),0,J15/J14*100)</f>
        <v>7.2275391528580677</v>
      </c>
      <c r="L15" s="166">
        <f>'Приложение №1'!L15</f>
        <v>0</v>
      </c>
      <c r="M15" s="148">
        <f>IF(ISERR(L15/L14*100),0,L15/L14*100)</f>
        <v>0</v>
      </c>
      <c r="N15" s="166">
        <f>'Приложение №1'!N15</f>
        <v>0</v>
      </c>
      <c r="O15" s="148">
        <f>IF(ISERR(N15/N14*100),0,N15/N14*100)</f>
        <v>0</v>
      </c>
      <c r="P15" s="166">
        <f>'Приложение №1'!P15</f>
        <v>0</v>
      </c>
      <c r="Q15" s="148">
        <f>IF(ISERR(P15/P14*100),0,P15/P14*100)</f>
        <v>0</v>
      </c>
      <c r="R15" s="185">
        <f>'Приложение №1'!R15</f>
        <v>1796.6</v>
      </c>
      <c r="S15" s="148">
        <f>IF(ISERR(R15/R14*100),0,R15/R14*100)</f>
        <v>10.314320980566638</v>
      </c>
      <c r="T15" s="166">
        <f>'Приложение №1'!T15</f>
        <v>1073.5999999999999</v>
      </c>
      <c r="U15" s="148">
        <f>IF(ISERR(T15/T14*100),0,T15/T14*100)</f>
        <v>12.536637201209755</v>
      </c>
      <c r="V15" s="166">
        <f>'Приложение №1'!V15</f>
        <v>720</v>
      </c>
      <c r="W15" s="148">
        <f>IF(ISERR(V15/V14*100),0,V15/V14*100)</f>
        <v>18.707129494907505</v>
      </c>
      <c r="X15" s="166">
        <f>'Приложение №1'!X15</f>
        <v>3</v>
      </c>
      <c r="Y15" s="148">
        <f>IF(ISERR(X15/X14*100),0,X15/X14*100)</f>
        <v>5.9928086296444263E-2</v>
      </c>
      <c r="Z15" s="185" t="e">
        <f t="shared" si="1"/>
        <v>#REF!</v>
      </c>
      <c r="AA15" s="148">
        <f>IF(ISERR(Z15/Z14*100),0,Z15/Z14*100)</f>
        <v>0</v>
      </c>
      <c r="AB15" s="166" t="e">
        <f>#REF!</f>
        <v>#REF!</v>
      </c>
      <c r="AC15" s="148">
        <f>IF(ISERR(AB15/AB14*100),0,AB15/AB14*100)</f>
        <v>0</v>
      </c>
      <c r="AD15" s="154" t="e">
        <f>#REF!</f>
        <v>#REF!</v>
      </c>
      <c r="AE15" s="148">
        <f>IF(ISERR(AD15/AD14*100),0,AD15/AD14*100)</f>
        <v>0</v>
      </c>
      <c r="AF15" s="154" t="e">
        <f>#REF!</f>
        <v>#REF!</v>
      </c>
      <c r="AG15" s="187">
        <f>IF(ISERR(AF15/AF14*100),0,AF15/AF14*100)</f>
        <v>0</v>
      </c>
      <c r="AH15" s="378"/>
      <c r="AI15" s="379"/>
      <c r="AJ15" s="278" t="e">
        <f t="shared" si="0"/>
        <v>#REF!</v>
      </c>
      <c r="AK15" s="7"/>
      <c r="AM15" s="11"/>
      <c r="AN15" s="9"/>
      <c r="AO15" s="10"/>
    </row>
    <row r="16" spans="1:52" ht="12.75" customHeight="1">
      <c r="A16" s="368" t="s">
        <v>18</v>
      </c>
      <c r="B16" s="96" t="s">
        <v>6</v>
      </c>
      <c r="C16" s="84" t="s">
        <v>4</v>
      </c>
      <c r="D16" s="185">
        <f>'Приложение №1'!D16</f>
        <v>23061.100000000002</v>
      </c>
      <c r="E16" s="156"/>
      <c r="F16" s="185">
        <f>'Приложение №1'!F16</f>
        <v>17590.399999999998</v>
      </c>
      <c r="G16" s="345"/>
      <c r="H16" s="185">
        <f>'Приложение №1'!H16</f>
        <v>18172.900000000001</v>
      </c>
      <c r="I16" s="188"/>
      <c r="J16" s="185">
        <f>'Приложение №1'!J16</f>
        <v>23061.1</v>
      </c>
      <c r="K16" s="156"/>
      <c r="L16" s="154">
        <f>'Приложение №1'!L16</f>
        <v>0</v>
      </c>
      <c r="M16" s="156"/>
      <c r="N16" s="154">
        <f>'Приложение №1'!N16</f>
        <v>0</v>
      </c>
      <c r="O16" s="156"/>
      <c r="P16" s="154">
        <f>'Приложение №1'!P16</f>
        <v>0</v>
      </c>
      <c r="Q16" s="156"/>
      <c r="R16" s="185">
        <f>'Приложение №1'!R16</f>
        <v>15621.9</v>
      </c>
      <c r="S16" s="156"/>
      <c r="T16" s="154">
        <f>'Приложение №1'!T16</f>
        <v>7490.1</v>
      </c>
      <c r="U16" s="156"/>
      <c r="V16" s="154">
        <f>'Приложение №1'!V16</f>
        <v>3128.8</v>
      </c>
      <c r="W16" s="156"/>
      <c r="X16" s="154">
        <f>'Приложение №1'!X16</f>
        <v>5003</v>
      </c>
      <c r="Y16" s="156"/>
      <c r="Z16" s="185" t="e">
        <f t="shared" si="1"/>
        <v>#REF!</v>
      </c>
      <c r="AA16" s="156"/>
      <c r="AB16" s="154" t="e">
        <f>#REF!</f>
        <v>#REF!</v>
      </c>
      <c r="AC16" s="156"/>
      <c r="AD16" s="166" t="e">
        <f>#REF!</f>
        <v>#REF!</v>
      </c>
      <c r="AE16" s="156"/>
      <c r="AF16" s="166" t="e">
        <f>#REF!</f>
        <v>#REF!</v>
      </c>
      <c r="AG16" s="188"/>
      <c r="AH16" s="378"/>
      <c r="AI16" s="379"/>
      <c r="AJ16" s="278" t="e">
        <f t="shared" si="0"/>
        <v>#REF!</v>
      </c>
      <c r="AK16" s="7"/>
      <c r="AM16" s="11"/>
      <c r="AN16" s="9"/>
      <c r="AO16" s="10"/>
    </row>
    <row r="17" spans="1:41" s="25" customFormat="1" ht="13.5" customHeight="1">
      <c r="A17" s="121"/>
      <c r="B17" s="98" t="s">
        <v>38</v>
      </c>
      <c r="C17" s="95" t="s">
        <v>4</v>
      </c>
      <c r="D17" s="189">
        <f>'Приложение №1'!D17</f>
        <v>1700.6000000000001</v>
      </c>
      <c r="E17" s="354">
        <f>IF(ISERR(D17/D$16),0,D17/D$16)</f>
        <v>7.3743229941329771E-2</v>
      </c>
      <c r="F17" s="189">
        <f>'Приложение №1'!F17</f>
        <v>962.6</v>
      </c>
      <c r="G17" s="355">
        <f>IF(ISERR(F17/F$16),0,F17/F$16)</f>
        <v>5.4723030744042216E-2</v>
      </c>
      <c r="H17" s="189">
        <f>'Приложение №1'!H17</f>
        <v>962.6</v>
      </c>
      <c r="I17" s="356">
        <f>IF(ISERR(H17/H$16),0,H17/H$16)</f>
        <v>5.2968981285320446E-2</v>
      </c>
      <c r="J17" s="189">
        <f>'Приложение №1'!J17</f>
        <v>1700.6000000000001</v>
      </c>
      <c r="K17" s="157">
        <f>IF(ISERR(J17/J$16),0,J17/J$16)</f>
        <v>7.3743229941329785E-2</v>
      </c>
      <c r="L17" s="155">
        <f>'Приложение №1'!L17</f>
        <v>0</v>
      </c>
      <c r="M17" s="157">
        <f>IF(ISERR(L17/L$16),0,L17/L$16)</f>
        <v>0</v>
      </c>
      <c r="N17" s="155">
        <f>'Приложение №1'!N17</f>
        <v>0</v>
      </c>
      <c r="O17" s="157">
        <f>IF(ISERR(N17/N$16),0,N17/N$16)</f>
        <v>0</v>
      </c>
      <c r="P17" s="155">
        <f>'Приложение №1'!P17</f>
        <v>0</v>
      </c>
      <c r="Q17" s="157">
        <f>IF(ISERR(P17/P$16),0,P17/P$16)</f>
        <v>0</v>
      </c>
      <c r="R17" s="189">
        <f>'Приложение №1'!R17</f>
        <v>962.6</v>
      </c>
      <c r="S17" s="354">
        <f>IF(ISERR(R17/R$16),0,R17/R$16)</f>
        <v>6.1618625135226833E-2</v>
      </c>
      <c r="T17" s="155">
        <f>'Приложение №1'!T17</f>
        <v>861.8</v>
      </c>
      <c r="U17" s="354">
        <f>IF(ISERR(T17/T$16),0,T17/T$16)</f>
        <v>0.11505854394467363</v>
      </c>
      <c r="V17" s="155">
        <f>'Приложение №1'!V17</f>
        <v>100.8</v>
      </c>
      <c r="W17" s="354">
        <f>IF(ISERR(V17/V$16),0,V17/V$16)</f>
        <v>3.2216824341600614E-2</v>
      </c>
      <c r="X17" s="155">
        <f>'Приложение №1'!X17</f>
        <v>0</v>
      </c>
      <c r="Y17" s="354">
        <f>IF(ISERR(X17/X$16),0,X17/X$16)</f>
        <v>0</v>
      </c>
      <c r="Z17" s="189" t="e">
        <f t="shared" si="1"/>
        <v>#REF!</v>
      </c>
      <c r="AA17" s="157">
        <f>IF(ISERR(Z17/Z$16),0,Z17/Z$16)</f>
        <v>0</v>
      </c>
      <c r="AB17" s="155" t="e">
        <f>#REF!</f>
        <v>#REF!</v>
      </c>
      <c r="AC17" s="157">
        <f>IF(ISERR(AB17/AB$16),0,AB17/AB$16)</f>
        <v>0</v>
      </c>
      <c r="AD17" s="155" t="e">
        <f>#REF!</f>
        <v>#REF!</v>
      </c>
      <c r="AE17" s="157">
        <f>IF(ISERR(AD17/AD$16),0,AD17/AD$16)</f>
        <v>0</v>
      </c>
      <c r="AF17" s="155" t="e">
        <f>#REF!</f>
        <v>#REF!</v>
      </c>
      <c r="AG17" s="190">
        <f>IF(ISERR(AF17/AF$16),0,AF17/AF$16)</f>
        <v>0</v>
      </c>
      <c r="AH17" s="380"/>
      <c r="AI17" s="381"/>
      <c r="AJ17" s="279" t="e">
        <f t="shared" si="0"/>
        <v>#REF!</v>
      </c>
      <c r="AK17" s="27"/>
      <c r="AM17" s="26"/>
      <c r="AN17" s="28"/>
      <c r="AO17" s="29"/>
    </row>
    <row r="18" spans="1:41" ht="12.75" customHeight="1">
      <c r="A18" s="368"/>
      <c r="B18" s="99" t="s">
        <v>45</v>
      </c>
      <c r="C18" s="84" t="s">
        <v>4</v>
      </c>
      <c r="D18" s="185">
        <f>'Приложение №1'!D18</f>
        <v>0</v>
      </c>
      <c r="E18" s="360">
        <f>IF(ISERR(D18/D$16),0,D18/D$16)</f>
        <v>0</v>
      </c>
      <c r="F18" s="185">
        <f>'Приложение №1'!F18</f>
        <v>0</v>
      </c>
      <c r="G18" s="361">
        <f>IF(ISERR(F18/F$16),0,F18/F$16)</f>
        <v>0</v>
      </c>
      <c r="H18" s="185">
        <f>'Приложение №1'!H18</f>
        <v>0</v>
      </c>
      <c r="I18" s="362">
        <f>IF(ISERR(H18/H$16),0,H18/H$16)</f>
        <v>0</v>
      </c>
      <c r="J18" s="185">
        <f>'Приложение №1'!J18</f>
        <v>0</v>
      </c>
      <c r="K18" s="156">
        <f>IF(ISERR(J18/J$16),0,J18/J$16)</f>
        <v>0</v>
      </c>
      <c r="L18" s="154">
        <f>'Приложение №1'!L18</f>
        <v>0</v>
      </c>
      <c r="M18" s="156">
        <f>IF(ISERR(L18/L$16),0,L18/L$16)</f>
        <v>0</v>
      </c>
      <c r="N18" s="154">
        <f>'Приложение №1'!N18</f>
        <v>0</v>
      </c>
      <c r="O18" s="156">
        <f>IF(ISERR(N18/N$16),0,N18/N$16)</f>
        <v>0</v>
      </c>
      <c r="P18" s="154">
        <f>'Приложение №1'!P18</f>
        <v>0</v>
      </c>
      <c r="Q18" s="156">
        <f>IF(ISERR(P18/P$16),0,P18/P$16)</f>
        <v>0</v>
      </c>
      <c r="R18" s="185">
        <f>'Приложение №1'!R18</f>
        <v>0</v>
      </c>
      <c r="S18" s="360">
        <f>IF(ISERR(R18/R$16),0,R18/R$16)</f>
        <v>0</v>
      </c>
      <c r="T18" s="154">
        <f>'Приложение №1'!T18</f>
        <v>0</v>
      </c>
      <c r="U18" s="360">
        <f>IF(ISERR(T18/T$16),0,T18/T$16)</f>
        <v>0</v>
      </c>
      <c r="V18" s="154">
        <f>'Приложение №1'!V18</f>
        <v>0</v>
      </c>
      <c r="W18" s="360">
        <f>IF(ISERR(V18/V$16),0,V18/V$16)</f>
        <v>0</v>
      </c>
      <c r="X18" s="154">
        <f>'Приложение №1'!X18</f>
        <v>0</v>
      </c>
      <c r="Y18" s="360">
        <f>IF(ISERR(X18/X$16),0,X18/X$16)</f>
        <v>0</v>
      </c>
      <c r="Z18" s="185" t="e">
        <f t="shared" si="1"/>
        <v>#REF!</v>
      </c>
      <c r="AA18" s="156">
        <f>IF(ISERR(Z18/Z$16),0,Z18/Z$16)</f>
        <v>0</v>
      </c>
      <c r="AB18" s="154" t="e">
        <f>#REF!</f>
        <v>#REF!</v>
      </c>
      <c r="AC18" s="156">
        <f>IF(ISERR(AB18/AB$16),0,AB18/AB$16)</f>
        <v>0</v>
      </c>
      <c r="AD18" s="154" t="e">
        <f>#REF!</f>
        <v>#REF!</v>
      </c>
      <c r="AE18" s="156">
        <f>IF(ISERR(AD18/AD$16),0,AD18/AD$16)</f>
        <v>0</v>
      </c>
      <c r="AF18" s="154" t="e">
        <f>#REF!</f>
        <v>#REF!</v>
      </c>
      <c r="AG18" s="188">
        <f>IF(ISERR(AF18/AF$16),0,AF18/AF$16)</f>
        <v>0</v>
      </c>
      <c r="AH18" s="378"/>
      <c r="AI18" s="379"/>
      <c r="AJ18" s="278" t="e">
        <f t="shared" si="0"/>
        <v>#REF!</v>
      </c>
      <c r="AK18" s="7"/>
      <c r="AM18" s="11"/>
      <c r="AN18" s="9"/>
      <c r="AO18" s="10"/>
    </row>
    <row r="19" spans="1:41" ht="12.75" customHeight="1">
      <c r="A19" s="368"/>
      <c r="B19" s="99" t="s">
        <v>44</v>
      </c>
      <c r="C19" s="84" t="s">
        <v>4</v>
      </c>
      <c r="D19" s="185">
        <f>'Приложение №1'!D19</f>
        <v>149.4</v>
      </c>
      <c r="E19" s="360">
        <f>IF(ISERR(D19/D$16),0,D19/D$16)</f>
        <v>6.4784420517668279E-3</v>
      </c>
      <c r="F19" s="185">
        <f>'Приложение №1'!F19</f>
        <v>99</v>
      </c>
      <c r="G19" s="361">
        <f>IF(ISERR(F19/F$16),0,F19/F$16)</f>
        <v>5.628069856285247E-3</v>
      </c>
      <c r="H19" s="185">
        <f>'Приложение №1'!H19</f>
        <v>99</v>
      </c>
      <c r="I19" s="362">
        <f>IF(ISERR(H19/H$16),0,H19/H$16)</f>
        <v>5.4476720831567876E-3</v>
      </c>
      <c r="J19" s="185">
        <f>'Приложение №1'!J19</f>
        <v>149.4</v>
      </c>
      <c r="K19" s="156">
        <f>IF(ISERR(J19/J$16),0,J19/J$16)</f>
        <v>6.4784420517668287E-3</v>
      </c>
      <c r="L19" s="154">
        <f>'Приложение №1'!L19</f>
        <v>0</v>
      </c>
      <c r="M19" s="156">
        <f>IF(ISERR(L19/L$16),0,L19/L$16)</f>
        <v>0</v>
      </c>
      <c r="N19" s="154">
        <f>'Приложение №1'!N19</f>
        <v>0</v>
      </c>
      <c r="O19" s="156">
        <f>IF(ISERR(N19/N$16),0,N19/N$16)</f>
        <v>0</v>
      </c>
      <c r="P19" s="154">
        <f>'Приложение №1'!P19</f>
        <v>0</v>
      </c>
      <c r="Q19" s="156">
        <f>IF(ISERR(P19/P$16),0,P19/P$16)</f>
        <v>0</v>
      </c>
      <c r="R19" s="185">
        <f>'Приложение №1'!R19</f>
        <v>99</v>
      </c>
      <c r="S19" s="360">
        <f>IF(ISERR(R19/R$16),0,R19/R$16)</f>
        <v>6.3372573118506709E-3</v>
      </c>
      <c r="T19" s="154">
        <f>'Приложение №1'!T19</f>
        <v>97.8</v>
      </c>
      <c r="U19" s="360">
        <f>IF(ISERR(T19/T$16),0,T19/T$16)</f>
        <v>1.3057235550927223E-2</v>
      </c>
      <c r="V19" s="154">
        <f>'Приложение №1'!V19</f>
        <v>1.2</v>
      </c>
      <c r="W19" s="360">
        <f>IF(ISERR(V19/V$16),0,V19/V$16)</f>
        <v>3.8353362311429299E-4</v>
      </c>
      <c r="X19" s="154">
        <f>'Приложение №1'!X19</f>
        <v>0</v>
      </c>
      <c r="Y19" s="360">
        <f>IF(ISERR(X19/X$16),0,X19/X$16)</f>
        <v>0</v>
      </c>
      <c r="Z19" s="185" t="e">
        <f t="shared" si="1"/>
        <v>#REF!</v>
      </c>
      <c r="AA19" s="156">
        <f>IF(ISERR(Z19/Z$16),0,Z19/Z$16)</f>
        <v>0</v>
      </c>
      <c r="AB19" s="154" t="e">
        <f>#REF!</f>
        <v>#REF!</v>
      </c>
      <c r="AC19" s="156">
        <f>IF(ISERR(AB19/AB$16),0,AB19/AB$16)</f>
        <v>0</v>
      </c>
      <c r="AD19" s="154" t="e">
        <f>#REF!</f>
        <v>#REF!</v>
      </c>
      <c r="AE19" s="156">
        <f>IF(ISERR(AD19/AD$16),0,AD19/AD$16)</f>
        <v>0</v>
      </c>
      <c r="AF19" s="154" t="e">
        <f>#REF!</f>
        <v>#REF!</v>
      </c>
      <c r="AG19" s="188">
        <f>IF(ISERR(AF19/AF$16),0,AF19/AF$16)</f>
        <v>0</v>
      </c>
      <c r="AH19" s="378"/>
      <c r="AI19" s="379"/>
      <c r="AJ19" s="278" t="e">
        <f t="shared" si="0"/>
        <v>#REF!</v>
      </c>
      <c r="AK19" s="7"/>
      <c r="AM19" s="11"/>
      <c r="AN19" s="9"/>
      <c r="AO19" s="10"/>
    </row>
    <row r="20" spans="1:41" ht="12.75" customHeight="1">
      <c r="A20" s="368"/>
      <c r="B20" s="99" t="s">
        <v>133</v>
      </c>
      <c r="C20" s="84" t="s">
        <v>4</v>
      </c>
      <c r="D20" s="185">
        <f>'Приложение №1'!D20</f>
        <v>1551.2</v>
      </c>
      <c r="E20" s="360">
        <f>IF(ISERR(D20/D$16),0,D20/D$16)</f>
        <v>6.7264787889562944E-2</v>
      </c>
      <c r="F20" s="185">
        <f>'Приложение №1'!F20</f>
        <v>863.6</v>
      </c>
      <c r="G20" s="361">
        <f>IF(ISERR(F20/F$16),0,F20/F$16)</f>
        <v>4.9094960887756965E-2</v>
      </c>
      <c r="H20" s="185">
        <f>'Приложение №1'!H20</f>
        <v>863.6</v>
      </c>
      <c r="I20" s="362">
        <f>IF(ISERR(H20/H$16),0,H20/H$16)</f>
        <v>4.7521309202163659E-2</v>
      </c>
      <c r="J20" s="185">
        <f>'Приложение №1'!J20</f>
        <v>1551.2</v>
      </c>
      <c r="K20" s="156">
        <f>IF(ISERR(J20/J$16),0,J20/J$16)</f>
        <v>6.7264787889562944E-2</v>
      </c>
      <c r="L20" s="154">
        <f>'Приложение №1'!L20</f>
        <v>0</v>
      </c>
      <c r="M20" s="156">
        <f>IF(ISERR(L20/L$16),0,L20/L$16)</f>
        <v>0</v>
      </c>
      <c r="N20" s="154">
        <f>'Приложение №1'!N20</f>
        <v>0</v>
      </c>
      <c r="O20" s="156">
        <f>IF(ISERR(N20/N$16),0,N20/N$16)</f>
        <v>0</v>
      </c>
      <c r="P20" s="154">
        <f>'Приложение №1'!P20</f>
        <v>0</v>
      </c>
      <c r="Q20" s="156">
        <f>IF(ISERR(P20/P$16),0,P20/P$16)</f>
        <v>0</v>
      </c>
      <c r="R20" s="185">
        <f>'Приложение №1'!R20</f>
        <v>863.6</v>
      </c>
      <c r="S20" s="360">
        <f>IF(ISERR(R20/R$16),0,R20/R$16)</f>
        <v>5.5281367823376164E-2</v>
      </c>
      <c r="T20" s="154">
        <f>'Приложение №1'!T20</f>
        <v>764</v>
      </c>
      <c r="U20" s="360">
        <f>IF(ISERR(T20/T$16),0,T20/T$16)</f>
        <v>0.10200130839374641</v>
      </c>
      <c r="V20" s="154">
        <f>'Приложение №1'!V20</f>
        <v>99.6</v>
      </c>
      <c r="W20" s="360">
        <f>IF(ISERR(V20/V$16),0,V20/V$16)</f>
        <v>3.1833290718486319E-2</v>
      </c>
      <c r="X20" s="154">
        <f>'Приложение №1'!X20</f>
        <v>0</v>
      </c>
      <c r="Y20" s="360">
        <f>IF(ISERR(X20/X$16),0,X20/X$16)</f>
        <v>0</v>
      </c>
      <c r="Z20" s="185" t="e">
        <f t="shared" si="1"/>
        <v>#REF!</v>
      </c>
      <c r="AA20" s="156">
        <f>IF(ISERR(Z20/Z$16),0,Z20/Z$16)</f>
        <v>0</v>
      </c>
      <c r="AB20" s="154" t="e">
        <f>#REF!</f>
        <v>#REF!</v>
      </c>
      <c r="AC20" s="156">
        <f>IF(ISERR(AB20/AB$16),0,AB20/AB$16)</f>
        <v>0</v>
      </c>
      <c r="AD20" s="154" t="e">
        <f>#REF!</f>
        <v>#REF!</v>
      </c>
      <c r="AE20" s="156">
        <f>IF(ISERR(AD20/AD$16),0,AD20/AD$16)</f>
        <v>0</v>
      </c>
      <c r="AF20" s="154" t="e">
        <f>#REF!</f>
        <v>#REF!</v>
      </c>
      <c r="AG20" s="188">
        <f>IF(ISERR(AF20/AF$16),0,AF20/AF$16)</f>
        <v>0</v>
      </c>
      <c r="AH20" s="378"/>
      <c r="AI20" s="379"/>
      <c r="AJ20" s="278" t="e">
        <f t="shared" si="0"/>
        <v>#REF!</v>
      </c>
      <c r="AK20" s="7"/>
      <c r="AM20" s="11"/>
      <c r="AN20" s="9"/>
      <c r="AO20" s="10"/>
    </row>
    <row r="21" spans="1:41" ht="12.75" customHeight="1">
      <c r="A21" s="368"/>
      <c r="B21" s="99" t="s">
        <v>134</v>
      </c>
      <c r="C21" s="84" t="s">
        <v>4</v>
      </c>
      <c r="D21" s="185">
        <f>'Приложение №1'!D21</f>
        <v>0</v>
      </c>
      <c r="E21" s="156"/>
      <c r="F21" s="185">
        <f>'Приложение №1'!F21</f>
        <v>0</v>
      </c>
      <c r="G21" s="345"/>
      <c r="H21" s="185">
        <f>'Приложение №1'!H21</f>
        <v>0</v>
      </c>
      <c r="I21" s="188"/>
      <c r="J21" s="185">
        <f>'Приложение №1'!J21</f>
        <v>0</v>
      </c>
      <c r="K21" s="156"/>
      <c r="L21" s="154">
        <f>'Приложение №1'!L21</f>
        <v>0</v>
      </c>
      <c r="M21" s="156"/>
      <c r="N21" s="154">
        <f>'Приложение №1'!N21</f>
        <v>0</v>
      </c>
      <c r="O21" s="156"/>
      <c r="P21" s="154">
        <f>'Приложение №1'!P21</f>
        <v>0</v>
      </c>
      <c r="Q21" s="156"/>
      <c r="R21" s="185">
        <f>'Приложение №1'!R21</f>
        <v>0</v>
      </c>
      <c r="S21" s="156"/>
      <c r="T21" s="154">
        <f>'Приложение №1'!T21</f>
        <v>0</v>
      </c>
      <c r="U21" s="156"/>
      <c r="V21" s="154">
        <f>'Приложение №1'!V21</f>
        <v>0</v>
      </c>
      <c r="W21" s="156"/>
      <c r="X21" s="154">
        <f>'Приложение №1'!X21</f>
        <v>0</v>
      </c>
      <c r="Y21" s="156"/>
      <c r="Z21" s="185" t="e">
        <f t="shared" si="1"/>
        <v>#REF!</v>
      </c>
      <c r="AA21" s="156"/>
      <c r="AB21" s="154" t="e">
        <f>#REF!</f>
        <v>#REF!</v>
      </c>
      <c r="AC21" s="156"/>
      <c r="AD21" s="154" t="e">
        <f>#REF!</f>
        <v>#REF!</v>
      </c>
      <c r="AE21" s="156"/>
      <c r="AF21" s="154" t="e">
        <f>#REF!</f>
        <v>#REF!</v>
      </c>
      <c r="AG21" s="188"/>
      <c r="AH21" s="378"/>
      <c r="AI21" s="379"/>
      <c r="AJ21" s="278" t="e">
        <f t="shared" si="0"/>
        <v>#REF!</v>
      </c>
      <c r="AK21" s="7"/>
      <c r="AM21" s="11"/>
      <c r="AN21" s="9"/>
      <c r="AO21" s="10"/>
    </row>
    <row r="22" spans="1:41" ht="12.75" customHeight="1">
      <c r="A22" s="368"/>
      <c r="B22" s="100" t="s">
        <v>39</v>
      </c>
      <c r="C22" s="84" t="s">
        <v>4</v>
      </c>
      <c r="D22" s="189">
        <f>'Приложение №1'!D22</f>
        <v>21360.500000000004</v>
      </c>
      <c r="E22" s="357">
        <f>IF(ISERR(D22/D$16),0,D22/D$16)</f>
        <v>0.92625677005867035</v>
      </c>
      <c r="F22" s="189">
        <f>'Приложение №1'!F22</f>
        <v>16627.8</v>
      </c>
      <c r="G22" s="358">
        <f>IF(ISERR(F22/F$16),0,F22/F$16)</f>
        <v>0.94527696925595783</v>
      </c>
      <c r="H22" s="189">
        <f>'Приложение №1'!H22</f>
        <v>17210.300000000003</v>
      </c>
      <c r="I22" s="359">
        <f>IF(ISERR(H22/H$16),0,H22/H$16)</f>
        <v>0.94703101871467965</v>
      </c>
      <c r="J22" s="189">
        <f>'Приложение №1'!J22</f>
        <v>21360.5</v>
      </c>
      <c r="K22" s="158">
        <f>IF(ISERR(J22/J$16),0,J22/J$16)</f>
        <v>0.92625677005867024</v>
      </c>
      <c r="L22" s="155">
        <f>'Приложение №1'!L22</f>
        <v>0</v>
      </c>
      <c r="M22" s="158">
        <f>IF(ISERR(L22/L$16),0,L22/L$16)</f>
        <v>0</v>
      </c>
      <c r="N22" s="155">
        <f>'Приложение №1'!N22</f>
        <v>0</v>
      </c>
      <c r="O22" s="158">
        <f>IF(ISERR(N22/N$16),0,N22/N$16)</f>
        <v>0</v>
      </c>
      <c r="P22" s="155">
        <f>'Приложение №1'!P22</f>
        <v>0</v>
      </c>
      <c r="Q22" s="158">
        <f>IF(ISERR(P22/P$16),0,P22/P$16)</f>
        <v>0</v>
      </c>
      <c r="R22" s="189">
        <f>'Приложение №1'!R22</f>
        <v>14659.3</v>
      </c>
      <c r="S22" s="357">
        <f>IF(ISERR(R22/R$16),0,R22/R$16)</f>
        <v>0.93838137486477313</v>
      </c>
      <c r="T22" s="155">
        <f>'Приложение №1'!T22</f>
        <v>6628.3</v>
      </c>
      <c r="U22" s="357">
        <f>IF(ISERR(T22/T$16),0,T22/T$16)</f>
        <v>0.88494145605532637</v>
      </c>
      <c r="V22" s="155">
        <f>'Приложение №1'!V22</f>
        <v>3028</v>
      </c>
      <c r="W22" s="357">
        <f>IF(ISERR(V22/V$16),0,V22/V$16)</f>
        <v>0.96778317565839933</v>
      </c>
      <c r="X22" s="155">
        <f>'Приложение №1'!X22</f>
        <v>5003</v>
      </c>
      <c r="Y22" s="357">
        <f>IF(ISERR(X22/X$16),0,X22/X$16)</f>
        <v>1</v>
      </c>
      <c r="Z22" s="189" t="e">
        <f t="shared" si="1"/>
        <v>#REF!</v>
      </c>
      <c r="AA22" s="158">
        <f>IF(ISERR(Z22/Z$16),0,Z22/Z$16)</f>
        <v>0</v>
      </c>
      <c r="AB22" s="155" t="e">
        <f>#REF!</f>
        <v>#REF!</v>
      </c>
      <c r="AC22" s="158">
        <f>IF(ISERR(AB22/AB$16),0,AB22/AB$16)</f>
        <v>0</v>
      </c>
      <c r="AD22" s="155" t="e">
        <f>#REF!</f>
        <v>#REF!</v>
      </c>
      <c r="AE22" s="158">
        <f>IF(ISERR(AD22/AD$16),0,AD22/AD$16)</f>
        <v>0</v>
      </c>
      <c r="AF22" s="155" t="e">
        <f>#REF!</f>
        <v>#REF!</v>
      </c>
      <c r="AG22" s="191">
        <f>IF(ISERR(AF22/AF$16),0,AF22/AF$16)</f>
        <v>0</v>
      </c>
      <c r="AH22" s="382"/>
      <c r="AI22" s="383"/>
      <c r="AJ22" s="280" t="e">
        <f t="shared" si="0"/>
        <v>#REF!</v>
      </c>
      <c r="AK22" s="7"/>
      <c r="AL22" s="25"/>
      <c r="AM22" s="26"/>
      <c r="AN22" s="9"/>
      <c r="AO22" s="10"/>
    </row>
    <row r="23" spans="1:41" ht="12.75" customHeight="1">
      <c r="A23" s="368"/>
      <c r="B23" s="100" t="s">
        <v>152</v>
      </c>
      <c r="C23" s="84" t="s">
        <v>4</v>
      </c>
      <c r="D23" s="189">
        <f>'Приложение №1'!D23</f>
        <v>0</v>
      </c>
      <c r="E23" s="245"/>
      <c r="F23" s="189">
        <f>'Приложение №1'!F23</f>
        <v>0</v>
      </c>
      <c r="G23" s="245"/>
      <c r="H23" s="189">
        <f>'Приложение №1'!H23</f>
        <v>0</v>
      </c>
      <c r="I23" s="191">
        <f>IF(ISERR(H23/H$16),0,H23/H$16)</f>
        <v>0</v>
      </c>
      <c r="J23" s="189">
        <f>'Приложение №1'!J23</f>
        <v>0</v>
      </c>
      <c r="K23" s="158"/>
      <c r="L23" s="155">
        <f>'Приложение №1'!L23</f>
        <v>0</v>
      </c>
      <c r="M23" s="158"/>
      <c r="N23" s="155">
        <f>'Приложение №1'!N23</f>
        <v>0</v>
      </c>
      <c r="O23" s="158"/>
      <c r="P23" s="155">
        <f>'Приложение №1'!P23</f>
        <v>0</v>
      </c>
      <c r="Q23" s="158"/>
      <c r="R23" s="189">
        <f>'Приложение №1'!R23</f>
        <v>0</v>
      </c>
      <c r="S23" s="158"/>
      <c r="T23" s="155">
        <f>'Приложение №1'!T23</f>
        <v>0</v>
      </c>
      <c r="U23" s="158"/>
      <c r="V23" s="155">
        <f>'Приложение №1'!V23</f>
        <v>0</v>
      </c>
      <c r="W23" s="158"/>
      <c r="X23" s="155">
        <f>'Приложение №1'!X23</f>
        <v>0</v>
      </c>
      <c r="Y23" s="158"/>
      <c r="Z23" s="189"/>
      <c r="AA23" s="158"/>
      <c r="AB23" s="155"/>
      <c r="AC23" s="158"/>
      <c r="AD23" s="155"/>
      <c r="AE23" s="158"/>
      <c r="AF23" s="155"/>
      <c r="AG23" s="191"/>
      <c r="AH23" s="382"/>
      <c r="AI23" s="383"/>
      <c r="AJ23" s="280"/>
      <c r="AK23" s="7"/>
      <c r="AL23" s="25"/>
      <c r="AM23" s="26"/>
      <c r="AN23" s="9"/>
      <c r="AO23" s="10"/>
    </row>
    <row r="24" spans="1:41" ht="12.75" customHeight="1">
      <c r="A24" s="368" t="s">
        <v>19</v>
      </c>
      <c r="B24" s="159" t="s">
        <v>7</v>
      </c>
      <c r="C24" s="160"/>
      <c r="D24" s="192"/>
      <c r="E24" s="246"/>
      <c r="F24" s="319"/>
      <c r="G24" s="246"/>
      <c r="H24" s="319"/>
      <c r="I24" s="193"/>
      <c r="J24" s="192"/>
      <c r="K24" s="18"/>
      <c r="L24" s="18"/>
      <c r="M24" s="18"/>
      <c r="N24" s="18"/>
      <c r="O24" s="18"/>
      <c r="P24" s="18"/>
      <c r="Q24" s="18"/>
      <c r="R24" s="192"/>
      <c r="S24" s="18"/>
      <c r="T24" s="18"/>
      <c r="U24" s="18"/>
      <c r="V24" s="18"/>
      <c r="W24" s="18"/>
      <c r="X24" s="154">
        <f>'Приложение №1'!X24</f>
        <v>0</v>
      </c>
      <c r="Y24" s="18"/>
      <c r="Z24" s="192"/>
      <c r="AA24" s="18"/>
      <c r="AB24" s="18"/>
      <c r="AC24" s="18"/>
      <c r="AD24" s="18"/>
      <c r="AE24" s="161"/>
      <c r="AF24" s="153"/>
      <c r="AG24" s="193"/>
      <c r="AH24" s="384"/>
      <c r="AI24" s="385"/>
      <c r="AJ24" s="281"/>
      <c r="AK24" s="7"/>
      <c r="AM24" s="35"/>
      <c r="AN24" s="9"/>
    </row>
    <row r="25" spans="1:41" ht="12.75" customHeight="1">
      <c r="A25" s="918" t="s">
        <v>118</v>
      </c>
      <c r="B25" s="920" t="s">
        <v>119</v>
      </c>
      <c r="C25" s="58" t="s">
        <v>120</v>
      </c>
      <c r="D25" s="185">
        <f>'Приложение №1'!D25</f>
        <v>2277.4</v>
      </c>
      <c r="E25" s="247">
        <f>IF(ISERR(D25/D11*1000),0,D25/D11*1000)</f>
        <v>155.82300739635861</v>
      </c>
      <c r="F25" s="202">
        <f>'Приложение №1'!F25</f>
        <v>2069</v>
      </c>
      <c r="G25" s="247">
        <f>IF(ISERR(F25/F11*1000),0,F25/F11*1000)</f>
        <v>155.19866779683903</v>
      </c>
      <c r="H25" s="202">
        <f>'Приложение №1'!H25</f>
        <v>2068.8000000000002</v>
      </c>
      <c r="I25" s="194">
        <f>IF(ISERR(H25/H11*1000),0,H25/H11*1000)</f>
        <v>148.8377446995259</v>
      </c>
      <c r="J25" s="185">
        <f>'Приложение №1'!J25</f>
        <v>2277.4</v>
      </c>
      <c r="K25" s="247">
        <f>IF(ISERR(J25/J11*1000),0,J25/J11*1000)</f>
        <v>155.82300739635861</v>
      </c>
      <c r="L25" s="166">
        <f>'Приложение №1'!L25</f>
        <v>0</v>
      </c>
      <c r="M25" s="247">
        <f>IF(ISERR(L25/L11*1000),0,L25/L11*1000)</f>
        <v>0</v>
      </c>
      <c r="N25" s="166">
        <f>'Приложение №1'!N25</f>
        <v>0</v>
      </c>
      <c r="O25" s="247">
        <f>IF(ISERR(N25/N11*1000),0,N25/N11*1000)</f>
        <v>0</v>
      </c>
      <c r="P25" s="166">
        <f>'Приложение №1'!P25</f>
        <v>0</v>
      </c>
      <c r="Q25" s="247">
        <f>IF(ISERR(P25/P11*1000),0,P25/P11*1000)</f>
        <v>0</v>
      </c>
      <c r="R25" s="185">
        <f>'Приложение №1'!R25</f>
        <v>1953.8</v>
      </c>
      <c r="S25" s="45">
        <f>IF(ISERR(R25/R11*1000),0,R25/R11*1000)</f>
        <v>162.79903010507195</v>
      </c>
      <c r="T25" s="166">
        <f>'Приложение №1'!T25</f>
        <v>1289.5</v>
      </c>
      <c r="U25" s="45">
        <f>IF(ISERR(T25/T11*1000),0,T25/T11*1000)</f>
        <v>162.79715688873739</v>
      </c>
      <c r="V25" s="166">
        <f>'Приложение №1'!V25</f>
        <v>640.70000000000005</v>
      </c>
      <c r="W25" s="45">
        <f>IF(ISERR(V25/V11*1000),0,V25/V11*1000)</f>
        <v>162.80842629532691</v>
      </c>
      <c r="X25" s="166">
        <f>'Приложение №1'!X25</f>
        <v>23.6</v>
      </c>
      <c r="Y25" s="45">
        <f>IF(ISERR(X25/X11*1000),0,X25/X11*1000)</f>
        <v>162.75862068965517</v>
      </c>
      <c r="Z25" s="185">
        <f>AB25+AD25+AF25</f>
        <v>1837.8</v>
      </c>
      <c r="AA25" s="247">
        <f>IF(ISERR(Z25/Z11*1000),0,Z25/Z11*1000)</f>
        <v>0</v>
      </c>
      <c r="AB25" s="346">
        <f>'Приложение №1'!AB25</f>
        <v>1814.2</v>
      </c>
      <c r="AC25" s="329">
        <f>IF(ISERR(AB25/AB11*1000),0,AB25/AB11*1000)</f>
        <v>0</v>
      </c>
      <c r="AD25" s="346">
        <f>'Приложение №1'!AD25</f>
        <v>0</v>
      </c>
      <c r="AE25" s="329">
        <f>IF(ISERR(AD25/AD11*1000),0,AD25/AD11*1000)</f>
        <v>0</v>
      </c>
      <c r="AF25" s="346">
        <f>'Приложение №1'!AF25</f>
        <v>23.6</v>
      </c>
      <c r="AG25" s="330">
        <f>IF(ISERR(AF25/AF11*1000),0,AF25/AF11*1000)</f>
        <v>0</v>
      </c>
      <c r="AH25" s="386"/>
      <c r="AI25" s="387"/>
      <c r="AJ25" s="282"/>
      <c r="AK25" s="7"/>
      <c r="AL25" s="24"/>
      <c r="AM25" s="30"/>
      <c r="AN25" s="9"/>
    </row>
    <row r="26" spans="1:41" ht="15.75" customHeight="1" thickBot="1">
      <c r="A26" s="919"/>
      <c r="B26" s="921"/>
      <c r="C26" s="94" t="s">
        <v>8</v>
      </c>
      <c r="D26" s="162">
        <f>'Приложение №1'!D26</f>
        <v>7288.3337940500005</v>
      </c>
      <c r="E26" s="248">
        <f>IF(ISERR(D26/D16*1000),0,D26/D16*1000)</f>
        <v>316.04449892025963</v>
      </c>
      <c r="F26" s="162">
        <f>'Приложение №1'!F26</f>
        <v>6714.9000000000005</v>
      </c>
      <c r="G26" s="248">
        <f>IF(ISERR(F26/F16*1000),0,F26/F16*1000)</f>
        <v>381.7366290704021</v>
      </c>
      <c r="H26" s="162">
        <f>'Приложение №1'!H26</f>
        <v>6714.9000000000005</v>
      </c>
      <c r="I26" s="195">
        <f>IF(ISERR(H26/H16*1000),0,H26/H16*1000)</f>
        <v>369.50074011302542</v>
      </c>
      <c r="J26" s="162">
        <f>'Приложение №1'!J26</f>
        <v>8369.5180309999996</v>
      </c>
      <c r="K26" s="152">
        <f>IF(ISERR(J26/J16*1000),0,J26/J16*1000)</f>
        <v>362.92796228280525</v>
      </c>
      <c r="L26" s="184">
        <f>'Приложение №1'!L26</f>
        <v>0</v>
      </c>
      <c r="M26" s="152">
        <f>IF(ISERR(L26/L16*1000),0,L26/L16*1000)</f>
        <v>0</v>
      </c>
      <c r="N26" s="184">
        <f>'Приложение №1'!N26</f>
        <v>0</v>
      </c>
      <c r="O26" s="152">
        <f>IF(ISERR(N26/N16*1000),0,N26/N16*1000)</f>
        <v>0</v>
      </c>
      <c r="P26" s="184">
        <f>'Приложение №1'!P26</f>
        <v>0</v>
      </c>
      <c r="Q26" s="152">
        <f>IF(ISERR(P26/P16*1000),0,P26/P16*1000)</f>
        <v>0</v>
      </c>
      <c r="R26" s="162">
        <f>'Приложение №1'!R26</f>
        <v>6958.9</v>
      </c>
      <c r="S26" s="152">
        <f>IF(ISERR(R26/R16*1000),0,R26/R16*1000)</f>
        <v>445.45797886300642</v>
      </c>
      <c r="T26" s="184">
        <f>'Приложение №1'!T26</f>
        <v>4592.91</v>
      </c>
      <c r="U26" s="152">
        <f>IF(ISERR(T26/T16*1000),0,T26/T16*1000)</f>
        <v>613.19742059518558</v>
      </c>
      <c r="V26" s="184">
        <f>'Приложение №1'!V26</f>
        <v>2281.98</v>
      </c>
      <c r="W26" s="152">
        <f>IF(ISERR(V26/V16*1000),0,V26/V16*1000)</f>
        <v>729.34671439529529</v>
      </c>
      <c r="X26" s="184">
        <f>'Приложение №1'!X26</f>
        <v>84.01</v>
      </c>
      <c r="Y26" s="152">
        <f>IF(ISERR(X26/X16*1000),0,X26/X16*1000)</f>
        <v>16.791924845092947</v>
      </c>
      <c r="Z26" s="162" t="e">
        <f>AB26+AD26+AF26</f>
        <v>#REF!</v>
      </c>
      <c r="AA26" s="152">
        <f>IF(ISERR(Z26/Z16*1000),0,Z26/Z16*1000)</f>
        <v>0</v>
      </c>
      <c r="AB26" s="184" t="e">
        <f>AB29+AB47+AB50+AB53+AB56+AB59</f>
        <v>#REF!</v>
      </c>
      <c r="AC26" s="152">
        <f>IF(ISERR(AB26/AB16*1000),0,AB26/AB16*1000)</f>
        <v>0</v>
      </c>
      <c r="AD26" s="184" t="e">
        <f>AD29+AD47+AD50+AD53+AD56+AD59</f>
        <v>#REF!</v>
      </c>
      <c r="AE26" s="152">
        <f>IF(ISERR(AD26/AD16*1000),0,AD26/AD16*1000)</f>
        <v>0</v>
      </c>
      <c r="AF26" s="184" t="e">
        <f>AF29+AF47+AF50+AF53+AF56+AF59</f>
        <v>#REF!</v>
      </c>
      <c r="AG26" s="195">
        <f>IF(ISERR(AF26/AF16*1000),0,AF26/AF16*1000)</f>
        <v>0</v>
      </c>
      <c r="AH26" s="388" t="e">
        <f>Z26-R26</f>
        <v>#REF!</v>
      </c>
      <c r="AI26" s="389" t="e">
        <f>ABS(AH26/R26*100)</f>
        <v>#REF!</v>
      </c>
      <c r="AJ26" s="283" t="e">
        <f>Z26/J26*100</f>
        <v>#REF!</v>
      </c>
      <c r="AK26" s="7"/>
      <c r="AL26" s="25"/>
      <c r="AM26" s="31"/>
      <c r="AN26" s="9"/>
    </row>
    <row r="27" spans="1:41" ht="13.5" customHeight="1">
      <c r="A27" s="60" t="s">
        <v>121</v>
      </c>
      <c r="B27" s="922" t="s">
        <v>129</v>
      </c>
      <c r="C27" s="61" t="s">
        <v>101</v>
      </c>
      <c r="D27" s="196">
        <f>'Приложение №1'!D27</f>
        <v>2017.9000000000003</v>
      </c>
      <c r="E27" s="249"/>
      <c r="F27" s="196">
        <f>'Приложение №1'!F27</f>
        <v>1837.5</v>
      </c>
      <c r="G27" s="249"/>
      <c r="H27" s="196">
        <f>'Приложение №1'!H27</f>
        <v>1837.5</v>
      </c>
      <c r="I27" s="198"/>
      <c r="J27" s="196">
        <f>'Приложение №1'!J27</f>
        <v>2018.1000000000001</v>
      </c>
      <c r="K27" s="197"/>
      <c r="L27" s="269">
        <f>'Приложение №1'!L27</f>
        <v>0</v>
      </c>
      <c r="M27" s="197"/>
      <c r="N27" s="269">
        <f>'Приложение №1'!N27</f>
        <v>0</v>
      </c>
      <c r="O27" s="197"/>
      <c r="P27" s="269">
        <f>'Приложение №1'!P27</f>
        <v>0</v>
      </c>
      <c r="Q27" s="197"/>
      <c r="R27" s="196">
        <f>'Приложение №1'!R27</f>
        <v>1731.2</v>
      </c>
      <c r="S27" s="197"/>
      <c r="T27" s="269">
        <f>'Приложение №1'!T27</f>
        <v>1142.5999999999999</v>
      </c>
      <c r="U27" s="197"/>
      <c r="V27" s="269">
        <f>'Приложение №1'!V27</f>
        <v>567.70000000000005</v>
      </c>
      <c r="W27" s="197"/>
      <c r="X27" s="269">
        <f>'Приложение №1'!X27</f>
        <v>20.9</v>
      </c>
      <c r="Y27" s="249"/>
      <c r="Z27" s="196" t="e">
        <f>AB27+AD27+AF27</f>
        <v>#REF!</v>
      </c>
      <c r="AA27" s="197"/>
      <c r="AB27" s="269" t="e">
        <f>AB30+AB33+AB36+AB39+AB42</f>
        <v>#REF!</v>
      </c>
      <c r="AC27" s="197"/>
      <c r="AD27" s="269" t="e">
        <f>AD30+AD33+AD36+AD39+AD42</f>
        <v>#REF!</v>
      </c>
      <c r="AE27" s="197"/>
      <c r="AF27" s="269" t="e">
        <f>AF30+AF33+AF36+AF39+AF42</f>
        <v>#REF!</v>
      </c>
      <c r="AG27" s="198"/>
      <c r="AH27" s="390"/>
      <c r="AI27" s="391"/>
      <c r="AJ27" s="284"/>
      <c r="AK27" s="7"/>
      <c r="AL27" s="25"/>
      <c r="AM27" s="31"/>
      <c r="AN27" s="9"/>
    </row>
    <row r="28" spans="1:41" s="79" customFormat="1" ht="15" customHeight="1">
      <c r="A28" s="71"/>
      <c r="B28" s="904"/>
      <c r="C28" s="70" t="s">
        <v>47</v>
      </c>
      <c r="D28" s="270">
        <f>'Приложение №1'!D28</f>
        <v>3611.8409207839832</v>
      </c>
      <c r="E28" s="250"/>
      <c r="F28" s="270">
        <f>'Приложение №1'!F28</f>
        <v>3654.3673469387754</v>
      </c>
      <c r="G28" s="250"/>
      <c r="H28" s="270">
        <f>'Приложение №1'!H28</f>
        <v>3654.3673469387754</v>
      </c>
      <c r="I28" s="199"/>
      <c r="J28" s="270">
        <f>'Приложение №1'!J28</f>
        <v>4147.2266146375305</v>
      </c>
      <c r="K28" s="73"/>
      <c r="L28" s="164">
        <f>'Приложение №1'!L28</f>
        <v>0</v>
      </c>
      <c r="M28" s="73"/>
      <c r="N28" s="164">
        <f>'Приложение №1'!N28</f>
        <v>0</v>
      </c>
      <c r="O28" s="73"/>
      <c r="P28" s="164">
        <f>'Приложение №1'!P28</f>
        <v>0</v>
      </c>
      <c r="Q28" s="73"/>
      <c r="R28" s="270">
        <f>'Приложение №1'!R28</f>
        <v>4019.7</v>
      </c>
      <c r="S28" s="73"/>
      <c r="T28" s="164">
        <f>'Приложение №1'!T28</f>
        <v>4019.7</v>
      </c>
      <c r="U28" s="73"/>
      <c r="V28" s="164">
        <f>'Приложение №1'!V28</f>
        <v>4019.7</v>
      </c>
      <c r="W28" s="73"/>
      <c r="X28" s="164">
        <f>'Приложение №1'!X28</f>
        <v>4019.7</v>
      </c>
      <c r="Y28" s="250"/>
      <c r="Z28" s="270" t="e">
        <f>Z29/Z27*1000</f>
        <v>#REF!</v>
      </c>
      <c r="AA28" s="73"/>
      <c r="AB28" s="164" t="e">
        <f>AB29/AB27*1000</f>
        <v>#REF!</v>
      </c>
      <c r="AC28" s="73"/>
      <c r="AD28" s="164" t="e">
        <f>AD29/AD27*1000</f>
        <v>#REF!</v>
      </c>
      <c r="AE28" s="73"/>
      <c r="AF28" s="164" t="e">
        <f>AF29/AF27*1000</f>
        <v>#REF!</v>
      </c>
      <c r="AG28" s="199"/>
      <c r="AH28" s="392"/>
      <c r="AI28" s="393"/>
      <c r="AJ28" s="285" t="e">
        <f>Z28/J28*100</f>
        <v>#REF!</v>
      </c>
      <c r="AK28" s="74"/>
      <c r="AL28" s="75"/>
      <c r="AM28" s="76"/>
      <c r="AN28" s="77"/>
      <c r="AO28" s="78"/>
    </row>
    <row r="29" spans="1:41" ht="14.25" customHeight="1" thickBot="1">
      <c r="A29" s="367"/>
      <c r="B29" s="923"/>
      <c r="C29" s="65" t="s">
        <v>16</v>
      </c>
      <c r="D29" s="200">
        <f>'Приложение №1'!D29</f>
        <v>7288.3337940500005</v>
      </c>
      <c r="E29" s="251"/>
      <c r="F29" s="200">
        <f>'Приложение №1'!F29</f>
        <v>6714.9000000000005</v>
      </c>
      <c r="G29" s="251"/>
      <c r="H29" s="200">
        <f>'Приложение №1'!H29</f>
        <v>6714.9000000000005</v>
      </c>
      <c r="I29" s="201"/>
      <c r="J29" s="200">
        <f>'Приложение №1'!J29</f>
        <v>8369.5180309999996</v>
      </c>
      <c r="K29" s="49"/>
      <c r="L29" s="165">
        <f>'Приложение №1'!L29</f>
        <v>0</v>
      </c>
      <c r="M29" s="49"/>
      <c r="N29" s="165">
        <f>'Приложение №1'!N29</f>
        <v>0</v>
      </c>
      <c r="O29" s="49"/>
      <c r="P29" s="165">
        <f>'Приложение №1'!P29</f>
        <v>0</v>
      </c>
      <c r="Q29" s="49"/>
      <c r="R29" s="200">
        <f>'Приложение №1'!R29</f>
        <v>6958.9</v>
      </c>
      <c r="S29" s="49"/>
      <c r="T29" s="165">
        <f>'Приложение №1'!T29</f>
        <v>4592.8999999999996</v>
      </c>
      <c r="U29" s="49"/>
      <c r="V29" s="165">
        <f>'Приложение №1'!V29</f>
        <v>2282</v>
      </c>
      <c r="W29" s="49"/>
      <c r="X29" s="165">
        <f>'Приложение №1'!X29</f>
        <v>84</v>
      </c>
      <c r="Y29" s="251"/>
      <c r="Z29" s="200" t="e">
        <f>AB29+AD29+AF29</f>
        <v>#REF!</v>
      </c>
      <c r="AA29" s="49"/>
      <c r="AB29" s="165" t="e">
        <f>AB32+AB35+AB38+AB41+AB44</f>
        <v>#REF!</v>
      </c>
      <c r="AC29" s="49"/>
      <c r="AD29" s="165" t="e">
        <f>AD32+AD35+AD38+AD41+AD44</f>
        <v>#REF!</v>
      </c>
      <c r="AE29" s="49"/>
      <c r="AF29" s="165" t="e">
        <f>AF32+AF35+AF38+AF41+AF44</f>
        <v>#REF!</v>
      </c>
      <c r="AG29" s="201"/>
      <c r="AH29" s="394" t="e">
        <f>Z29-R29</f>
        <v>#REF!</v>
      </c>
      <c r="AI29" s="395" t="e">
        <f>ABS(AH29/R29*100)</f>
        <v>#REF!</v>
      </c>
      <c r="AJ29" s="286" t="e">
        <f>Z29/J29*100</f>
        <v>#REF!</v>
      </c>
      <c r="AK29" s="7"/>
      <c r="AL29" s="25"/>
      <c r="AM29" s="31"/>
      <c r="AN29" s="9"/>
    </row>
    <row r="30" spans="1:41" ht="12.75" hidden="1" customHeight="1" thickTop="1">
      <c r="A30" s="364"/>
      <c r="B30" s="101" t="s">
        <v>100</v>
      </c>
      <c r="C30" s="66" t="s">
        <v>101</v>
      </c>
      <c r="D30" s="202">
        <f>'Приложение №1'!D30</f>
        <v>0</v>
      </c>
      <c r="E30" s="252"/>
      <c r="F30" s="202">
        <f>'Приложение №1'!F30</f>
        <v>0</v>
      </c>
      <c r="G30" s="252"/>
      <c r="H30" s="202">
        <f>'Приложение №1'!H30</f>
        <v>0</v>
      </c>
      <c r="I30" s="203"/>
      <c r="J30" s="202">
        <f>'Приложение №1'!J30</f>
        <v>0</v>
      </c>
      <c r="K30" s="2"/>
      <c r="L30" s="166">
        <f>'Приложение №1'!L30</f>
        <v>0</v>
      </c>
      <c r="M30" s="2"/>
      <c r="N30" s="166">
        <f>'Приложение №1'!N30</f>
        <v>0</v>
      </c>
      <c r="O30" s="2"/>
      <c r="P30" s="166">
        <f>'Приложение №1'!P30</f>
        <v>0</v>
      </c>
      <c r="Q30" s="2"/>
      <c r="R30" s="202">
        <f>'Приложение №1'!R30</f>
        <v>0</v>
      </c>
      <c r="S30" s="40"/>
      <c r="T30" s="166">
        <f>'Приложение №1'!T30</f>
        <v>0</v>
      </c>
      <c r="U30" s="2"/>
      <c r="V30" s="166">
        <f>'Приложение №1'!V30</f>
        <v>0</v>
      </c>
      <c r="W30" s="2"/>
      <c r="X30" s="166">
        <f>'Приложение №1'!X30</f>
        <v>0</v>
      </c>
      <c r="Y30" s="253"/>
      <c r="Z30" s="202" t="e">
        <f>AB30+AD30+AF30</f>
        <v>#REF!</v>
      </c>
      <c r="AA30" s="2"/>
      <c r="AB30" s="166" t="e">
        <f>#REF!</f>
        <v>#REF!</v>
      </c>
      <c r="AC30" s="2"/>
      <c r="AD30" s="166" t="e">
        <f>#REF!</f>
        <v>#REF!</v>
      </c>
      <c r="AE30" s="2"/>
      <c r="AF30" s="166" t="e">
        <f>#REF!</f>
        <v>#REF!</v>
      </c>
      <c r="AG30" s="204"/>
      <c r="AH30" s="390"/>
      <c r="AI30" s="391"/>
      <c r="AJ30" s="287"/>
      <c r="AK30" s="7"/>
      <c r="AL30" s="25"/>
      <c r="AM30" s="31"/>
      <c r="AN30" s="9"/>
    </row>
    <row r="31" spans="1:41" ht="12.75" hidden="1" customHeight="1">
      <c r="A31" s="364"/>
      <c r="B31" s="67" t="s">
        <v>102</v>
      </c>
      <c r="C31" s="63" t="s">
        <v>47</v>
      </c>
      <c r="D31" s="202">
        <f>'Приложение №1'!D31</f>
        <v>0</v>
      </c>
      <c r="E31" s="253"/>
      <c r="F31" s="202">
        <f>'Приложение №1'!F31</f>
        <v>0</v>
      </c>
      <c r="G31" s="253"/>
      <c r="H31" s="202">
        <f>'Приложение №1'!H31</f>
        <v>0</v>
      </c>
      <c r="I31" s="204"/>
      <c r="J31" s="202">
        <f>'Приложение №1'!J31</f>
        <v>0</v>
      </c>
      <c r="K31" s="2"/>
      <c r="L31" s="166">
        <f>'Приложение №1'!L31</f>
        <v>0</v>
      </c>
      <c r="M31" s="2"/>
      <c r="N31" s="166">
        <f>'Приложение №1'!N31</f>
        <v>0</v>
      </c>
      <c r="O31" s="2"/>
      <c r="P31" s="166">
        <f>'Приложение №1'!P31</f>
        <v>0</v>
      </c>
      <c r="Q31" s="2"/>
      <c r="R31" s="202">
        <f>'Приложение №1'!R31</f>
        <v>0</v>
      </c>
      <c r="S31" s="2"/>
      <c r="T31" s="166">
        <f>'Приложение №1'!T31</f>
        <v>0</v>
      </c>
      <c r="U31" s="2"/>
      <c r="V31" s="166">
        <f>'Приложение №1'!V31</f>
        <v>0</v>
      </c>
      <c r="W31" s="2"/>
      <c r="X31" s="166">
        <f>'Приложение №1'!X31</f>
        <v>0</v>
      </c>
      <c r="Y31" s="253"/>
      <c r="Z31" s="202" t="e">
        <f>Z32/Z30*1000</f>
        <v>#REF!</v>
      </c>
      <c r="AA31" s="2"/>
      <c r="AB31" s="166" t="e">
        <f>#REF!</f>
        <v>#REF!</v>
      </c>
      <c r="AC31" s="2"/>
      <c r="AD31" s="166" t="e">
        <f>#REF!</f>
        <v>#REF!</v>
      </c>
      <c r="AE31" s="2"/>
      <c r="AF31" s="166" t="e">
        <f>#REF!</f>
        <v>#REF!</v>
      </c>
      <c r="AG31" s="204"/>
      <c r="AH31" s="396"/>
      <c r="AI31" s="397"/>
      <c r="AJ31" s="288" t="e">
        <f>Z31/J31*100</f>
        <v>#REF!</v>
      </c>
      <c r="AK31" s="7"/>
      <c r="AL31" s="25"/>
      <c r="AM31" s="31"/>
      <c r="AN31" s="9"/>
    </row>
    <row r="32" spans="1:41" ht="12.75" hidden="1" customHeight="1">
      <c r="A32" s="365"/>
      <c r="B32" s="363" t="s">
        <v>53</v>
      </c>
      <c r="C32" s="58" t="s">
        <v>16</v>
      </c>
      <c r="D32" s="202">
        <f>'Приложение №1'!D32</f>
        <v>0</v>
      </c>
      <c r="E32" s="253"/>
      <c r="F32" s="202">
        <f>'Приложение №1'!F32</f>
        <v>0</v>
      </c>
      <c r="G32" s="253"/>
      <c r="H32" s="202">
        <f>'Приложение №1'!H32</f>
        <v>0</v>
      </c>
      <c r="I32" s="204"/>
      <c r="J32" s="202">
        <f>'Приложение №1'!J32</f>
        <v>0</v>
      </c>
      <c r="K32" s="2"/>
      <c r="L32" s="166">
        <f>'Приложение №1'!L32</f>
        <v>0</v>
      </c>
      <c r="M32" s="2"/>
      <c r="N32" s="166">
        <f>'Приложение №1'!N32</f>
        <v>0</v>
      </c>
      <c r="O32" s="2"/>
      <c r="P32" s="166">
        <f>'Приложение №1'!P32</f>
        <v>0</v>
      </c>
      <c r="Q32" s="2"/>
      <c r="R32" s="202">
        <f>'Приложение №1'!R32</f>
        <v>0</v>
      </c>
      <c r="S32" s="2"/>
      <c r="T32" s="166">
        <f>'Приложение №1'!T32</f>
        <v>0</v>
      </c>
      <c r="U32" s="2"/>
      <c r="V32" s="166">
        <f>'Приложение №1'!V32</f>
        <v>0</v>
      </c>
      <c r="W32" s="2"/>
      <c r="X32" s="166">
        <f>'Приложение №1'!X32</f>
        <v>0</v>
      </c>
      <c r="Y32" s="253"/>
      <c r="Z32" s="202" t="e">
        <f>AB32+AD32+AF32</f>
        <v>#REF!</v>
      </c>
      <c r="AA32" s="2"/>
      <c r="AB32" s="166" t="e">
        <f>AB30*AB31/1000</f>
        <v>#REF!</v>
      </c>
      <c r="AC32" s="2"/>
      <c r="AD32" s="166" t="e">
        <f>AD30*AD31/1000</f>
        <v>#REF!</v>
      </c>
      <c r="AE32" s="2"/>
      <c r="AF32" s="166" t="e">
        <f>AF30*AF31/1000</f>
        <v>#REF!</v>
      </c>
      <c r="AG32" s="204"/>
      <c r="AH32" s="396"/>
      <c r="AI32" s="397"/>
      <c r="AJ32" s="288" t="e">
        <f>Z32/J32*100</f>
        <v>#REF!</v>
      </c>
      <c r="AK32" s="7"/>
      <c r="AL32" s="25"/>
      <c r="AM32" s="31"/>
      <c r="AN32" s="9"/>
    </row>
    <row r="33" spans="1:40" ht="12.75" hidden="1" customHeight="1">
      <c r="A33" s="364"/>
      <c r="B33" s="69" t="s">
        <v>103</v>
      </c>
      <c r="C33" s="70" t="s">
        <v>101</v>
      </c>
      <c r="D33" s="202">
        <f>'Приложение №1'!D33</f>
        <v>28.200000000000003</v>
      </c>
      <c r="E33" s="253"/>
      <c r="F33" s="202">
        <f>'Приложение №1'!F33</f>
        <v>44.5</v>
      </c>
      <c r="G33" s="253"/>
      <c r="H33" s="202">
        <f>'Приложение №1'!H33</f>
        <v>44.5</v>
      </c>
      <c r="I33" s="204"/>
      <c r="J33" s="202">
        <f>'Приложение №1'!J33</f>
        <v>28.3</v>
      </c>
      <c r="K33" s="2"/>
      <c r="L33" s="166">
        <f>'Приложение №1'!L33</f>
        <v>0</v>
      </c>
      <c r="M33" s="2"/>
      <c r="N33" s="166">
        <f>'Приложение №1'!N33</f>
        <v>0</v>
      </c>
      <c r="O33" s="2"/>
      <c r="P33" s="166">
        <f>'Приложение №1'!P33</f>
        <v>0</v>
      </c>
      <c r="Q33" s="2"/>
      <c r="R33" s="202">
        <f>'Приложение №1'!R33</f>
        <v>0</v>
      </c>
      <c r="S33" s="2"/>
      <c r="T33" s="166">
        <f>'Приложение №1'!T33</f>
        <v>0</v>
      </c>
      <c r="U33" s="2"/>
      <c r="V33" s="166">
        <f>'Приложение №1'!V33</f>
        <v>0</v>
      </c>
      <c r="W33" s="2"/>
      <c r="X33" s="166">
        <f>'Приложение №1'!X33</f>
        <v>0</v>
      </c>
      <c r="Y33" s="253"/>
      <c r="Z33" s="202" t="e">
        <f>AB33+AD33+AF33</f>
        <v>#REF!</v>
      </c>
      <c r="AA33" s="2"/>
      <c r="AB33" s="166" t="e">
        <f>#REF!</f>
        <v>#REF!</v>
      </c>
      <c r="AC33" s="2"/>
      <c r="AD33" s="166" t="e">
        <f>#REF!</f>
        <v>#REF!</v>
      </c>
      <c r="AE33" s="2"/>
      <c r="AF33" s="166" t="e">
        <f>#REF!</f>
        <v>#REF!</v>
      </c>
      <c r="AG33" s="204"/>
      <c r="AH33" s="396"/>
      <c r="AI33" s="397"/>
      <c r="AJ33" s="288"/>
      <c r="AK33" s="7"/>
      <c r="AL33" s="25"/>
      <c r="AM33" s="31"/>
      <c r="AN33" s="9"/>
    </row>
    <row r="34" spans="1:40" ht="12.75" hidden="1" customHeight="1">
      <c r="A34" s="364"/>
      <c r="B34" s="67" t="s">
        <v>102</v>
      </c>
      <c r="C34" s="63" t="s">
        <v>47</v>
      </c>
      <c r="D34" s="202">
        <f>'Приложение №1'!D34</f>
        <v>3675.4229999999998</v>
      </c>
      <c r="E34" s="253"/>
      <c r="F34" s="202">
        <f>'Приложение №1'!F34</f>
        <v>3770.7865168539329</v>
      </c>
      <c r="G34" s="253"/>
      <c r="H34" s="202">
        <f>'Приложение №1'!H34</f>
        <v>3770.7865168539329</v>
      </c>
      <c r="I34" s="204"/>
      <c r="J34" s="202">
        <f>'Приложение №1'!J34</f>
        <v>4221.43</v>
      </c>
      <c r="K34" s="2"/>
      <c r="L34" s="166">
        <f>'Приложение №1'!L34</f>
        <v>0</v>
      </c>
      <c r="M34" s="2"/>
      <c r="N34" s="166">
        <f>'Приложение №1'!N34</f>
        <v>0</v>
      </c>
      <c r="O34" s="2"/>
      <c r="P34" s="166">
        <f>'Приложение №1'!P34</f>
        <v>0</v>
      </c>
      <c r="Q34" s="2"/>
      <c r="R34" s="202">
        <f>'Приложение №1'!R34</f>
        <v>0</v>
      </c>
      <c r="S34" s="2"/>
      <c r="T34" s="166">
        <f>'Приложение №1'!T34</f>
        <v>0</v>
      </c>
      <c r="U34" s="2"/>
      <c r="V34" s="166">
        <f>'Приложение №1'!V34</f>
        <v>0</v>
      </c>
      <c r="W34" s="2"/>
      <c r="X34" s="166">
        <f>'Приложение №1'!X34</f>
        <v>0</v>
      </c>
      <c r="Y34" s="253"/>
      <c r="Z34" s="202" t="e">
        <f>Z35/Z33*1000</f>
        <v>#REF!</v>
      </c>
      <c r="AA34" s="2"/>
      <c r="AB34" s="166" t="e">
        <f>#REF!</f>
        <v>#REF!</v>
      </c>
      <c r="AC34" s="2"/>
      <c r="AD34" s="166" t="e">
        <f>#REF!</f>
        <v>#REF!</v>
      </c>
      <c r="AE34" s="2"/>
      <c r="AF34" s="166" t="e">
        <f>#REF!</f>
        <v>#REF!</v>
      </c>
      <c r="AG34" s="204"/>
      <c r="AH34" s="396"/>
      <c r="AI34" s="397"/>
      <c r="AJ34" s="288" t="e">
        <f>Z34/J34*100</f>
        <v>#REF!</v>
      </c>
      <c r="AK34" s="7"/>
      <c r="AL34" s="25"/>
      <c r="AM34" s="31"/>
      <c r="AN34" s="9"/>
    </row>
    <row r="35" spans="1:40" ht="12.75" hidden="1" customHeight="1">
      <c r="A35" s="365"/>
      <c r="B35" s="363" t="s">
        <v>53</v>
      </c>
      <c r="C35" s="58" t="s">
        <v>16</v>
      </c>
      <c r="D35" s="202">
        <f>'Приложение №1'!D35</f>
        <v>103.3</v>
      </c>
      <c r="E35" s="253"/>
      <c r="F35" s="202">
        <f>'Приложение №1'!F35</f>
        <v>167.8</v>
      </c>
      <c r="G35" s="253"/>
      <c r="H35" s="202">
        <f>'Приложение №1'!H35</f>
        <v>167.8</v>
      </c>
      <c r="I35" s="204"/>
      <c r="J35" s="202">
        <f>'Приложение №1'!J35</f>
        <v>119.466469</v>
      </c>
      <c r="K35" s="2"/>
      <c r="L35" s="166">
        <f>'Приложение №1'!L35</f>
        <v>0</v>
      </c>
      <c r="M35" s="2"/>
      <c r="N35" s="166">
        <f>'Приложение №1'!N35</f>
        <v>0</v>
      </c>
      <c r="O35" s="2"/>
      <c r="P35" s="166">
        <f>'Приложение №1'!P35</f>
        <v>0</v>
      </c>
      <c r="Q35" s="2"/>
      <c r="R35" s="202">
        <f>'Приложение №1'!R35</f>
        <v>0</v>
      </c>
      <c r="S35" s="2"/>
      <c r="T35" s="166">
        <f>'Приложение №1'!T35</f>
        <v>0</v>
      </c>
      <c r="U35" s="2"/>
      <c r="V35" s="166">
        <f>'Приложение №1'!V35</f>
        <v>0</v>
      </c>
      <c r="W35" s="2"/>
      <c r="X35" s="166">
        <f>'Приложение №1'!X35</f>
        <v>0</v>
      </c>
      <c r="Y35" s="253"/>
      <c r="Z35" s="202" t="e">
        <f>AB35+AD35+AF35</f>
        <v>#REF!</v>
      </c>
      <c r="AA35" s="2"/>
      <c r="AB35" s="166" t="e">
        <f>AB33*AB34/1000</f>
        <v>#REF!</v>
      </c>
      <c r="AC35" s="2"/>
      <c r="AD35" s="166" t="e">
        <f>AD33*AD34/1000</f>
        <v>#REF!</v>
      </c>
      <c r="AE35" s="2"/>
      <c r="AF35" s="166" t="e">
        <f>AF33*AF34/1000</f>
        <v>#REF!</v>
      </c>
      <c r="AG35" s="204"/>
      <c r="AH35" s="396"/>
      <c r="AI35" s="397"/>
      <c r="AJ35" s="288" t="e">
        <f>Z35/J35*100</f>
        <v>#REF!</v>
      </c>
      <c r="AK35" s="7"/>
      <c r="AL35" s="25"/>
      <c r="AM35" s="31"/>
      <c r="AN35" s="9"/>
    </row>
    <row r="36" spans="1:40" ht="12.75" hidden="1" customHeight="1">
      <c r="A36" s="364"/>
      <c r="B36" s="69" t="s">
        <v>104</v>
      </c>
      <c r="C36" s="70" t="s">
        <v>101</v>
      </c>
      <c r="D36" s="202">
        <f>'Приложение №1'!D36</f>
        <v>230.8</v>
      </c>
      <c r="E36" s="253"/>
      <c r="F36" s="202">
        <f>'Приложение №1'!F36</f>
        <v>1793</v>
      </c>
      <c r="G36" s="253"/>
      <c r="H36" s="202">
        <f>'Приложение №1'!H36</f>
        <v>1793</v>
      </c>
      <c r="I36" s="204"/>
      <c r="J36" s="202">
        <f>'Приложение №1'!J36</f>
        <v>230.89999999999998</v>
      </c>
      <c r="K36" s="2"/>
      <c r="L36" s="166">
        <f>'Приложение №1'!L36</f>
        <v>0</v>
      </c>
      <c r="M36" s="2"/>
      <c r="N36" s="166">
        <f>'Приложение №1'!N36</f>
        <v>0</v>
      </c>
      <c r="O36" s="2"/>
      <c r="P36" s="166">
        <f>'Приложение №1'!P36</f>
        <v>0</v>
      </c>
      <c r="Q36" s="2"/>
      <c r="R36" s="202">
        <f>'Приложение №1'!R36</f>
        <v>0</v>
      </c>
      <c r="S36" s="2"/>
      <c r="T36" s="166">
        <f>'Приложение №1'!T36</f>
        <v>0</v>
      </c>
      <c r="U36" s="2"/>
      <c r="V36" s="166">
        <f>'Приложение №1'!V36</f>
        <v>0</v>
      </c>
      <c r="W36" s="2"/>
      <c r="X36" s="166">
        <f>'Приложение №1'!X36</f>
        <v>0</v>
      </c>
      <c r="Y36" s="253"/>
      <c r="Z36" s="202" t="e">
        <f>AB36+AD36+AF36</f>
        <v>#REF!</v>
      </c>
      <c r="AA36" s="2"/>
      <c r="AB36" s="166" t="e">
        <f>#REF!</f>
        <v>#REF!</v>
      </c>
      <c r="AC36" s="2"/>
      <c r="AD36" s="166" t="e">
        <f>#REF!</f>
        <v>#REF!</v>
      </c>
      <c r="AE36" s="2"/>
      <c r="AF36" s="166" t="e">
        <f>#REF!</f>
        <v>#REF!</v>
      </c>
      <c r="AG36" s="204"/>
      <c r="AH36" s="396"/>
      <c r="AI36" s="397"/>
      <c r="AJ36" s="288"/>
      <c r="AK36" s="7"/>
      <c r="AL36" s="25"/>
      <c r="AM36" s="31"/>
      <c r="AN36" s="9"/>
    </row>
    <row r="37" spans="1:40" ht="12.75" hidden="1" customHeight="1">
      <c r="A37" s="364"/>
      <c r="B37" s="67" t="s">
        <v>102</v>
      </c>
      <c r="C37" s="63" t="s">
        <v>47</v>
      </c>
      <c r="D37" s="202">
        <f>'Приложение №1'!D37</f>
        <v>3633.6549999999997</v>
      </c>
      <c r="E37" s="253"/>
      <c r="F37" s="202">
        <f>'Приложение №1'!F37</f>
        <v>3651.4779698828779</v>
      </c>
      <c r="G37" s="253"/>
      <c r="H37" s="202">
        <f>'Приложение №1'!H37</f>
        <v>3651.4779698828779</v>
      </c>
      <c r="I37" s="204"/>
      <c r="J37" s="202">
        <f>'Приложение №1'!J37</f>
        <v>4172.6899999999996</v>
      </c>
      <c r="K37" s="2"/>
      <c r="L37" s="166">
        <f>'Приложение №1'!L37</f>
        <v>0</v>
      </c>
      <c r="M37" s="2"/>
      <c r="N37" s="166">
        <f>'Приложение №1'!N37</f>
        <v>0</v>
      </c>
      <c r="O37" s="2"/>
      <c r="P37" s="166">
        <f>'Приложение №1'!P37</f>
        <v>0</v>
      </c>
      <c r="Q37" s="2"/>
      <c r="R37" s="202">
        <f>'Приложение №1'!R37</f>
        <v>0</v>
      </c>
      <c r="S37" s="2"/>
      <c r="T37" s="166">
        <f>'Приложение №1'!T37</f>
        <v>0</v>
      </c>
      <c r="U37" s="2"/>
      <c r="V37" s="166">
        <f>'Приложение №1'!V37</f>
        <v>0</v>
      </c>
      <c r="W37" s="2"/>
      <c r="X37" s="166">
        <f>'Приложение №1'!X37</f>
        <v>0</v>
      </c>
      <c r="Y37" s="253"/>
      <c r="Z37" s="202" t="e">
        <f>Z38/Z36*1000</f>
        <v>#REF!</v>
      </c>
      <c r="AA37" s="2"/>
      <c r="AB37" s="166" t="e">
        <f>#REF!</f>
        <v>#REF!</v>
      </c>
      <c r="AC37" s="2"/>
      <c r="AD37" s="166" t="e">
        <f>#REF!</f>
        <v>#REF!</v>
      </c>
      <c r="AE37" s="2"/>
      <c r="AF37" s="166" t="e">
        <f>#REF!</f>
        <v>#REF!</v>
      </c>
      <c r="AG37" s="204"/>
      <c r="AH37" s="396"/>
      <c r="AI37" s="397"/>
      <c r="AJ37" s="288" t="e">
        <f>Z37/J37*100</f>
        <v>#REF!</v>
      </c>
      <c r="AK37" s="7"/>
      <c r="AL37" s="25"/>
      <c r="AM37" s="31"/>
      <c r="AN37" s="9"/>
    </row>
    <row r="38" spans="1:40" ht="12.75" hidden="1" customHeight="1">
      <c r="A38" s="365"/>
      <c r="B38" s="67" t="s">
        <v>53</v>
      </c>
      <c r="C38" s="58" t="s">
        <v>16</v>
      </c>
      <c r="D38" s="202">
        <f>'Приложение №1'!D38</f>
        <v>836.80000000000007</v>
      </c>
      <c r="E38" s="253"/>
      <c r="F38" s="202">
        <f>'Приложение №1'!F38</f>
        <v>6547.1</v>
      </c>
      <c r="G38" s="253"/>
      <c r="H38" s="202">
        <f>'Приложение №1'!H38</f>
        <v>6547.1</v>
      </c>
      <c r="I38" s="204"/>
      <c r="J38" s="202">
        <f>'Приложение №1'!J38</f>
        <v>963.47412099999974</v>
      </c>
      <c r="K38" s="2"/>
      <c r="L38" s="166">
        <f>'Приложение №1'!L38</f>
        <v>0</v>
      </c>
      <c r="M38" s="2"/>
      <c r="N38" s="166">
        <f>'Приложение №1'!N38</f>
        <v>0</v>
      </c>
      <c r="O38" s="2"/>
      <c r="P38" s="166">
        <f>'Приложение №1'!P38</f>
        <v>0</v>
      </c>
      <c r="Q38" s="2"/>
      <c r="R38" s="202">
        <f>'Приложение №1'!R38</f>
        <v>0</v>
      </c>
      <c r="S38" s="2"/>
      <c r="T38" s="166">
        <f>'Приложение №1'!T38</f>
        <v>0</v>
      </c>
      <c r="U38" s="2"/>
      <c r="V38" s="166">
        <f>'Приложение №1'!V38</f>
        <v>0</v>
      </c>
      <c r="W38" s="2"/>
      <c r="X38" s="166">
        <f>'Приложение №1'!X38</f>
        <v>0</v>
      </c>
      <c r="Y38" s="253"/>
      <c r="Z38" s="202" t="e">
        <f>AB38+AD38+AF38</f>
        <v>#REF!</v>
      </c>
      <c r="AA38" s="2"/>
      <c r="AB38" s="166" t="e">
        <f>AB36*AB37/1000</f>
        <v>#REF!</v>
      </c>
      <c r="AC38" s="2"/>
      <c r="AD38" s="166" t="e">
        <f>AD36*AD37/1000</f>
        <v>#REF!</v>
      </c>
      <c r="AE38" s="2"/>
      <c r="AF38" s="166" t="e">
        <f>AF36*AF37/1000</f>
        <v>#REF!</v>
      </c>
      <c r="AG38" s="204"/>
      <c r="AH38" s="396"/>
      <c r="AI38" s="397"/>
      <c r="AJ38" s="288" t="e">
        <f>Z38/J38*100</f>
        <v>#REF!</v>
      </c>
      <c r="AK38" s="7"/>
      <c r="AL38" s="25"/>
      <c r="AM38" s="31"/>
      <c r="AN38" s="9"/>
    </row>
    <row r="39" spans="1:40" ht="12.75" customHeight="1" thickTop="1">
      <c r="A39" s="364"/>
      <c r="B39" s="69" t="s">
        <v>105</v>
      </c>
      <c r="C39" s="70" t="s">
        <v>101</v>
      </c>
      <c r="D39" s="202">
        <f>'Приложение №1'!D39</f>
        <v>1758.9</v>
      </c>
      <c r="E39" s="253"/>
      <c r="F39" s="202">
        <f>'Приложение №1'!F39</f>
        <v>0</v>
      </c>
      <c r="G39" s="253"/>
      <c r="H39" s="202">
        <f>'Приложение №1'!H39</f>
        <v>0</v>
      </c>
      <c r="I39" s="204"/>
      <c r="J39" s="202">
        <f>'Приложение №1'!J39</f>
        <v>1758.9</v>
      </c>
      <c r="K39" s="2"/>
      <c r="L39" s="166">
        <f>'Приложение №1'!L39</f>
        <v>0</v>
      </c>
      <c r="M39" s="2"/>
      <c r="N39" s="166">
        <f>'Приложение №1'!N39</f>
        <v>0</v>
      </c>
      <c r="O39" s="2"/>
      <c r="P39" s="166">
        <f>'Приложение №1'!P39</f>
        <v>0</v>
      </c>
      <c r="Q39" s="2"/>
      <c r="R39" s="202">
        <f>'Приложение №1'!R39</f>
        <v>0</v>
      </c>
      <c r="S39" s="2"/>
      <c r="T39" s="166">
        <f>'Приложение №1'!T39</f>
        <v>0</v>
      </c>
      <c r="U39" s="2"/>
      <c r="V39" s="166">
        <f>'Приложение №1'!V39</f>
        <v>0</v>
      </c>
      <c r="W39" s="2"/>
      <c r="X39" s="166">
        <f>'Приложение №1'!X39</f>
        <v>0</v>
      </c>
      <c r="Y39" s="253"/>
      <c r="Z39" s="202" t="e">
        <f>AB39+AD39+AF39</f>
        <v>#REF!</v>
      </c>
      <c r="AA39" s="2"/>
      <c r="AB39" s="166" t="e">
        <f>#REF!</f>
        <v>#REF!</v>
      </c>
      <c r="AC39" s="2"/>
      <c r="AD39" s="166" t="e">
        <f>#REF!</f>
        <v>#REF!</v>
      </c>
      <c r="AE39" s="2"/>
      <c r="AF39" s="166" t="e">
        <f>#REF!</f>
        <v>#REF!</v>
      </c>
      <c r="AG39" s="204"/>
      <c r="AH39" s="396"/>
      <c r="AI39" s="397"/>
      <c r="AJ39" s="288"/>
      <c r="AK39" s="7"/>
      <c r="AL39" s="25"/>
      <c r="AM39" s="31"/>
      <c r="AN39" s="9"/>
    </row>
    <row r="40" spans="1:40">
      <c r="A40" s="364"/>
      <c r="B40" s="67" t="s">
        <v>102</v>
      </c>
      <c r="C40" s="63" t="s">
        <v>47</v>
      </c>
      <c r="D40" s="202">
        <f>'Приложение №1'!D40</f>
        <v>3607.9524999999994</v>
      </c>
      <c r="E40" s="253"/>
      <c r="F40" s="202">
        <f>'Приложение №1'!F40</f>
        <v>0</v>
      </c>
      <c r="G40" s="253"/>
      <c r="H40" s="202">
        <f>'Приложение №1'!H40</f>
        <v>0</v>
      </c>
      <c r="I40" s="204"/>
      <c r="J40" s="202">
        <f>'Приложение №1'!J40</f>
        <v>4142.6899999999996</v>
      </c>
      <c r="K40" s="2"/>
      <c r="L40" s="166">
        <f>'Приложение №1'!L40</f>
        <v>0</v>
      </c>
      <c r="M40" s="2"/>
      <c r="N40" s="166">
        <f>'Приложение №1'!N40</f>
        <v>0</v>
      </c>
      <c r="O40" s="2"/>
      <c r="P40" s="166">
        <f>'Приложение №1'!P40</f>
        <v>0</v>
      </c>
      <c r="Q40" s="2"/>
      <c r="R40" s="202">
        <f>'Приложение №1'!R40</f>
        <v>0</v>
      </c>
      <c r="S40" s="2"/>
      <c r="T40" s="166">
        <f>'Приложение №1'!T40</f>
        <v>0</v>
      </c>
      <c r="U40" s="2"/>
      <c r="V40" s="166">
        <f>'Приложение №1'!V40</f>
        <v>0</v>
      </c>
      <c r="W40" s="2"/>
      <c r="X40" s="166">
        <f>'Приложение №1'!X40</f>
        <v>0</v>
      </c>
      <c r="Y40" s="253"/>
      <c r="Z40" s="202" t="e">
        <f>Z41/Z39*1000</f>
        <v>#REF!</v>
      </c>
      <c r="AA40" s="2"/>
      <c r="AB40" s="166" t="e">
        <f>#REF!</f>
        <v>#REF!</v>
      </c>
      <c r="AC40" s="2"/>
      <c r="AD40" s="166" t="e">
        <f>#REF!</f>
        <v>#REF!</v>
      </c>
      <c r="AE40" s="2"/>
      <c r="AF40" s="166" t="e">
        <f>#REF!</f>
        <v>#REF!</v>
      </c>
      <c r="AG40" s="204"/>
      <c r="AH40" s="396"/>
      <c r="AI40" s="397"/>
      <c r="AJ40" s="288" t="e">
        <f>Z40/J40*100</f>
        <v>#REF!</v>
      </c>
      <c r="AK40" s="7"/>
      <c r="AL40" s="25"/>
      <c r="AM40" s="31"/>
      <c r="AN40" s="9"/>
    </row>
    <row r="41" spans="1:40">
      <c r="A41" s="365"/>
      <c r="B41" s="67" t="s">
        <v>53</v>
      </c>
      <c r="C41" s="58" t="s">
        <v>16</v>
      </c>
      <c r="D41" s="202">
        <f>'Приложение №1'!D41</f>
        <v>6332.7000000000007</v>
      </c>
      <c r="E41" s="253"/>
      <c r="F41" s="202">
        <f>'Приложение №1'!F41</f>
        <v>0</v>
      </c>
      <c r="G41" s="253"/>
      <c r="H41" s="202">
        <f>'Приложение №1'!H41</f>
        <v>0</v>
      </c>
      <c r="I41" s="204"/>
      <c r="J41" s="202">
        <f>'Приложение №1'!J41</f>
        <v>7286.5774409999995</v>
      </c>
      <c r="K41" s="2"/>
      <c r="L41" s="166">
        <f>'Приложение №1'!L41</f>
        <v>0</v>
      </c>
      <c r="M41" s="2"/>
      <c r="N41" s="166">
        <f>'Приложение №1'!N41</f>
        <v>0</v>
      </c>
      <c r="O41" s="2"/>
      <c r="P41" s="166">
        <f>'Приложение №1'!P41</f>
        <v>0</v>
      </c>
      <c r="Q41" s="2"/>
      <c r="R41" s="202">
        <f>'Приложение №1'!R41</f>
        <v>0</v>
      </c>
      <c r="S41" s="2"/>
      <c r="T41" s="166">
        <f>'Приложение №1'!T41</f>
        <v>0</v>
      </c>
      <c r="U41" s="2"/>
      <c r="V41" s="166">
        <f>'Приложение №1'!V41</f>
        <v>0</v>
      </c>
      <c r="W41" s="2"/>
      <c r="X41" s="166">
        <f>'Приложение №1'!X41</f>
        <v>0</v>
      </c>
      <c r="Y41" s="253"/>
      <c r="Z41" s="202" t="e">
        <f>AB41+AD41+AF41</f>
        <v>#REF!</v>
      </c>
      <c r="AA41" s="2"/>
      <c r="AB41" s="166" t="e">
        <f>AB39*AB40/1000</f>
        <v>#REF!</v>
      </c>
      <c r="AC41" s="2"/>
      <c r="AD41" s="166" t="e">
        <f>AD39*AD40/1000</f>
        <v>#REF!</v>
      </c>
      <c r="AE41" s="2"/>
      <c r="AF41" s="166" t="e">
        <f>AF39*AF40/1000</f>
        <v>#REF!</v>
      </c>
      <c r="AG41" s="204"/>
      <c r="AH41" s="396"/>
      <c r="AI41" s="397"/>
      <c r="AJ41" s="288" t="e">
        <f>Z41/J41*100</f>
        <v>#REF!</v>
      </c>
      <c r="AK41" s="7"/>
      <c r="AL41" s="25"/>
      <c r="AM41" s="31"/>
      <c r="AN41" s="9"/>
    </row>
    <row r="42" spans="1:40" ht="13.5" hidden="1">
      <c r="A42" s="364"/>
      <c r="B42" s="69" t="s">
        <v>106</v>
      </c>
      <c r="C42" s="70" t="s">
        <v>101</v>
      </c>
      <c r="D42" s="202">
        <f>'Приложение №1'!D42</f>
        <v>0</v>
      </c>
      <c r="E42" s="253"/>
      <c r="F42" s="202">
        <f>'Приложение №1'!F42</f>
        <v>0</v>
      </c>
      <c r="G42" s="253"/>
      <c r="H42" s="202">
        <f>'Приложение №1'!H42</f>
        <v>0</v>
      </c>
      <c r="I42" s="204"/>
      <c r="J42" s="202">
        <f>'Приложение №1'!J42</f>
        <v>0</v>
      </c>
      <c r="K42" s="2"/>
      <c r="L42" s="166">
        <f>'Приложение №1'!L42</f>
        <v>0</v>
      </c>
      <c r="M42" s="2"/>
      <c r="N42" s="166">
        <f>'Приложение №1'!N42</f>
        <v>0</v>
      </c>
      <c r="O42" s="2"/>
      <c r="P42" s="166">
        <f>'Приложение №1'!P42</f>
        <v>0</v>
      </c>
      <c r="Q42" s="2"/>
      <c r="R42" s="202">
        <f>'Приложение №1'!R42</f>
        <v>0</v>
      </c>
      <c r="S42" s="2"/>
      <c r="T42" s="166">
        <f>'Приложение №1'!T42</f>
        <v>0</v>
      </c>
      <c r="U42" s="2"/>
      <c r="V42" s="166">
        <f>'Приложение №1'!V42</f>
        <v>0</v>
      </c>
      <c r="W42" s="2"/>
      <c r="X42" s="166">
        <f>'Приложение №1'!X42</f>
        <v>0</v>
      </c>
      <c r="Y42" s="253"/>
      <c r="Z42" s="202" t="e">
        <f>AB42+AD42+AF42</f>
        <v>#REF!</v>
      </c>
      <c r="AA42" s="2"/>
      <c r="AB42" s="166" t="e">
        <f>#REF!</f>
        <v>#REF!</v>
      </c>
      <c r="AC42" s="2"/>
      <c r="AD42" s="166" t="e">
        <f>#REF!</f>
        <v>#REF!</v>
      </c>
      <c r="AE42" s="2"/>
      <c r="AF42" s="166" t="e">
        <f>#REF!</f>
        <v>#REF!</v>
      </c>
      <c r="AG42" s="204"/>
      <c r="AH42" s="396"/>
      <c r="AI42" s="397"/>
      <c r="AJ42" s="288"/>
      <c r="AK42" s="7"/>
      <c r="AL42" s="25"/>
      <c r="AM42" s="31"/>
      <c r="AN42" s="9"/>
    </row>
    <row r="43" spans="1:40" hidden="1">
      <c r="A43" s="364"/>
      <c r="B43" s="67" t="s">
        <v>102</v>
      </c>
      <c r="C43" s="63" t="s">
        <v>47</v>
      </c>
      <c r="D43" s="202">
        <f>'Приложение №1'!D43</f>
        <v>0</v>
      </c>
      <c r="E43" s="253"/>
      <c r="F43" s="202">
        <f>'Приложение №1'!F43</f>
        <v>0</v>
      </c>
      <c r="G43" s="253"/>
      <c r="H43" s="202">
        <f>'Приложение №1'!H43</f>
        <v>0</v>
      </c>
      <c r="I43" s="204"/>
      <c r="J43" s="202">
        <f>'Приложение №1'!J43</f>
        <v>0</v>
      </c>
      <c r="K43" s="2"/>
      <c r="L43" s="166">
        <f>'Приложение №1'!L43</f>
        <v>0</v>
      </c>
      <c r="M43" s="2"/>
      <c r="N43" s="166">
        <f>'Приложение №1'!N43</f>
        <v>0</v>
      </c>
      <c r="O43" s="2"/>
      <c r="P43" s="166">
        <f>'Приложение №1'!P43</f>
        <v>0</v>
      </c>
      <c r="Q43" s="2"/>
      <c r="R43" s="202">
        <f>'Приложение №1'!R43</f>
        <v>0</v>
      </c>
      <c r="S43" s="2"/>
      <c r="T43" s="166">
        <f>'Приложение №1'!T43</f>
        <v>0</v>
      </c>
      <c r="U43" s="2"/>
      <c r="V43" s="166">
        <f>'Приложение №1'!V43</f>
        <v>0</v>
      </c>
      <c r="W43" s="2"/>
      <c r="X43" s="166">
        <f>'Приложение №1'!X43</f>
        <v>0</v>
      </c>
      <c r="Y43" s="253"/>
      <c r="Z43" s="202" t="e">
        <f>Z44/Z42*1000</f>
        <v>#REF!</v>
      </c>
      <c r="AA43" s="2"/>
      <c r="AB43" s="166" t="e">
        <f>#REF!</f>
        <v>#REF!</v>
      </c>
      <c r="AC43" s="2"/>
      <c r="AD43" s="166" t="e">
        <f>#REF!</f>
        <v>#REF!</v>
      </c>
      <c r="AE43" s="46"/>
      <c r="AF43" s="166" t="e">
        <f>#REF!</f>
        <v>#REF!</v>
      </c>
      <c r="AG43" s="204"/>
      <c r="AH43" s="396"/>
      <c r="AI43" s="397"/>
      <c r="AJ43" s="288" t="e">
        <f>Z43/J43*100</f>
        <v>#REF!</v>
      </c>
      <c r="AK43" s="7"/>
      <c r="AL43" s="25"/>
      <c r="AM43" s="31"/>
      <c r="AN43" s="9"/>
    </row>
    <row r="44" spans="1:40" hidden="1">
      <c r="A44" s="365"/>
      <c r="B44" s="67" t="s">
        <v>53</v>
      </c>
      <c r="C44" s="58" t="s">
        <v>16</v>
      </c>
      <c r="D44" s="202">
        <f>'Приложение №1'!D44</f>
        <v>0</v>
      </c>
      <c r="E44" s="253"/>
      <c r="F44" s="202">
        <f>'Приложение №1'!F44</f>
        <v>0</v>
      </c>
      <c r="G44" s="253"/>
      <c r="H44" s="202">
        <f>'Приложение №1'!H44</f>
        <v>0</v>
      </c>
      <c r="I44" s="204"/>
      <c r="J44" s="202">
        <f>'Приложение №1'!J44</f>
        <v>0</v>
      </c>
      <c r="K44" s="2"/>
      <c r="L44" s="166">
        <f>'Приложение №1'!L44</f>
        <v>0</v>
      </c>
      <c r="M44" s="2"/>
      <c r="N44" s="166">
        <f>'Приложение №1'!N44</f>
        <v>0</v>
      </c>
      <c r="O44" s="2"/>
      <c r="P44" s="166">
        <f>'Приложение №1'!P44</f>
        <v>0</v>
      </c>
      <c r="Q44" s="2"/>
      <c r="R44" s="202">
        <f>'Приложение №1'!R44</f>
        <v>0</v>
      </c>
      <c r="S44" s="2"/>
      <c r="T44" s="166">
        <f>'Приложение №1'!T44</f>
        <v>0</v>
      </c>
      <c r="U44" s="2"/>
      <c r="V44" s="166">
        <f>'Приложение №1'!V44</f>
        <v>0</v>
      </c>
      <c r="W44" s="2"/>
      <c r="X44" s="166">
        <f>'Приложение №1'!X44</f>
        <v>0</v>
      </c>
      <c r="Y44" s="253"/>
      <c r="Z44" s="202" t="e">
        <f>AB44+AD44+AF44</f>
        <v>#REF!</v>
      </c>
      <c r="AA44" s="2"/>
      <c r="AB44" s="166" t="e">
        <f>AB42*AB43/1000</f>
        <v>#REF!</v>
      </c>
      <c r="AC44" s="46"/>
      <c r="AD44" s="166" t="e">
        <f>AD42*AD43/1000</f>
        <v>#REF!</v>
      </c>
      <c r="AE44" s="46"/>
      <c r="AF44" s="166" t="e">
        <f>AF42*AF43/1000</f>
        <v>#REF!</v>
      </c>
      <c r="AG44" s="204"/>
      <c r="AH44" s="396"/>
      <c r="AI44" s="397"/>
      <c r="AJ44" s="288" t="e">
        <f>Z44/J44*100</f>
        <v>#REF!</v>
      </c>
      <c r="AK44" s="7"/>
      <c r="AL44" s="25"/>
      <c r="AM44" s="31"/>
      <c r="AN44" s="9"/>
    </row>
    <row r="45" spans="1:40" hidden="1">
      <c r="A45" s="364" t="s">
        <v>107</v>
      </c>
      <c r="B45" s="903" t="s">
        <v>108</v>
      </c>
      <c r="C45" s="58" t="s">
        <v>48</v>
      </c>
      <c r="D45" s="202">
        <f>'Приложение №1'!D45</f>
        <v>0</v>
      </c>
      <c r="E45" s="252"/>
      <c r="F45" s="202">
        <f>'Приложение №1'!F45</f>
        <v>0</v>
      </c>
      <c r="G45" s="252"/>
      <c r="H45" s="202">
        <f>'Приложение №1'!H45</f>
        <v>0</v>
      </c>
      <c r="I45" s="203"/>
      <c r="J45" s="202">
        <f>'Приложение №1'!J45</f>
        <v>0</v>
      </c>
      <c r="K45" s="46"/>
      <c r="L45" s="166">
        <f>'Приложение №1'!L45</f>
        <v>0</v>
      </c>
      <c r="M45" s="46"/>
      <c r="N45" s="166">
        <f>'Приложение №1'!N45</f>
        <v>0</v>
      </c>
      <c r="O45" s="46"/>
      <c r="P45" s="166">
        <f>'Приложение №1'!P45</f>
        <v>0</v>
      </c>
      <c r="Q45" s="46"/>
      <c r="R45" s="202">
        <f>'Приложение №1'!R45</f>
        <v>0</v>
      </c>
      <c r="S45" s="40"/>
      <c r="T45" s="166">
        <f>'Приложение №1'!T45</f>
        <v>0</v>
      </c>
      <c r="U45" s="2"/>
      <c r="V45" s="166">
        <f>'Приложение №1'!V45</f>
        <v>0</v>
      </c>
      <c r="W45" s="2"/>
      <c r="X45" s="166">
        <f>'Приложение №1'!X45</f>
        <v>0</v>
      </c>
      <c r="Y45" s="253"/>
      <c r="Z45" s="202" t="e">
        <f>AB45+AD45+AF45</f>
        <v>#REF!</v>
      </c>
      <c r="AA45" s="46"/>
      <c r="AB45" s="166" t="e">
        <f>#REF!</f>
        <v>#REF!</v>
      </c>
      <c r="AC45" s="46"/>
      <c r="AD45" s="166" t="e">
        <f>#REF!</f>
        <v>#REF!</v>
      </c>
      <c r="AE45" s="46"/>
      <c r="AF45" s="166" t="e">
        <f>#REF!</f>
        <v>#REF!</v>
      </c>
      <c r="AG45" s="204"/>
      <c r="AH45" s="390"/>
      <c r="AI45" s="391"/>
      <c r="AJ45" s="284"/>
      <c r="AK45" s="7"/>
      <c r="AL45" s="25"/>
      <c r="AM45" s="31"/>
      <c r="AN45" s="9"/>
    </row>
    <row r="46" spans="1:40" hidden="1">
      <c r="A46" s="364"/>
      <c r="B46" s="904"/>
      <c r="C46" s="70" t="s">
        <v>109</v>
      </c>
      <c r="D46" s="202">
        <f>'Приложение №1'!D46</f>
        <v>0</v>
      </c>
      <c r="E46" s="253"/>
      <c r="F46" s="202">
        <f>'Приложение №1'!F46</f>
        <v>0</v>
      </c>
      <c r="G46" s="253"/>
      <c r="H46" s="202">
        <f>'Приложение №1'!H46</f>
        <v>0</v>
      </c>
      <c r="I46" s="204"/>
      <c r="J46" s="202">
        <f>'Приложение №1'!J46</f>
        <v>0</v>
      </c>
      <c r="K46" s="46"/>
      <c r="L46" s="166">
        <f>'Приложение №1'!L46</f>
        <v>0</v>
      </c>
      <c r="M46" s="46"/>
      <c r="N46" s="166">
        <f>'Приложение №1'!N46</f>
        <v>0</v>
      </c>
      <c r="O46" s="46"/>
      <c r="P46" s="166">
        <f>'Приложение №1'!P46</f>
        <v>0</v>
      </c>
      <c r="Q46" s="46"/>
      <c r="R46" s="202">
        <f>'Приложение №1'!R46</f>
        <v>0</v>
      </c>
      <c r="S46" s="2"/>
      <c r="T46" s="166">
        <f>'Приложение №1'!T46</f>
        <v>0</v>
      </c>
      <c r="U46" s="2"/>
      <c r="V46" s="166">
        <f>'Приложение №1'!V46</f>
        <v>0</v>
      </c>
      <c r="W46" s="2"/>
      <c r="X46" s="166">
        <f>'Приложение №1'!X46</f>
        <v>0</v>
      </c>
      <c r="Y46" s="253"/>
      <c r="Z46" s="202" t="e">
        <f>Z47/Z45*1000</f>
        <v>#REF!</v>
      </c>
      <c r="AA46" s="46"/>
      <c r="AB46" s="166" t="e">
        <f>#REF!</f>
        <v>#REF!</v>
      </c>
      <c r="AC46" s="46"/>
      <c r="AD46" s="166" t="e">
        <f>#REF!</f>
        <v>#REF!</v>
      </c>
      <c r="AE46" s="46"/>
      <c r="AF46" s="166" t="e">
        <f>#REF!</f>
        <v>#REF!</v>
      </c>
      <c r="AG46" s="204"/>
      <c r="AH46" s="396"/>
      <c r="AI46" s="397"/>
      <c r="AJ46" s="289" t="e">
        <f>Z46/J46*100</f>
        <v>#REF!</v>
      </c>
      <c r="AK46" s="7"/>
      <c r="AL46" s="25"/>
      <c r="AM46" s="31"/>
      <c r="AN46" s="9"/>
    </row>
    <row r="47" spans="1:40" hidden="1">
      <c r="A47" s="365"/>
      <c r="B47" s="905"/>
      <c r="C47" s="58" t="s">
        <v>16</v>
      </c>
      <c r="D47" s="202">
        <f>'Приложение №1'!D47</f>
        <v>0</v>
      </c>
      <c r="E47" s="253"/>
      <c r="F47" s="202">
        <f>'Приложение №1'!F47</f>
        <v>0</v>
      </c>
      <c r="G47" s="253"/>
      <c r="H47" s="202">
        <f>'Приложение №1'!H47</f>
        <v>0</v>
      </c>
      <c r="I47" s="204"/>
      <c r="J47" s="202">
        <f>'Приложение №1'!J47</f>
        <v>0</v>
      </c>
      <c r="K47" s="46"/>
      <c r="L47" s="166">
        <f>'Приложение №1'!L47</f>
        <v>0</v>
      </c>
      <c r="M47" s="46"/>
      <c r="N47" s="166">
        <f>'Приложение №1'!N47</f>
        <v>0</v>
      </c>
      <c r="O47" s="46"/>
      <c r="P47" s="166">
        <f>'Приложение №1'!P47</f>
        <v>0</v>
      </c>
      <c r="Q47" s="46"/>
      <c r="R47" s="202">
        <f>'Приложение №1'!R47</f>
        <v>0</v>
      </c>
      <c r="S47" s="2"/>
      <c r="T47" s="166">
        <f>'Приложение №1'!T47</f>
        <v>0</v>
      </c>
      <c r="U47" s="2"/>
      <c r="V47" s="166">
        <f>'Приложение №1'!V47</f>
        <v>0</v>
      </c>
      <c r="W47" s="2"/>
      <c r="X47" s="166">
        <f>'Приложение №1'!X47</f>
        <v>0</v>
      </c>
      <c r="Y47" s="253"/>
      <c r="Z47" s="202" t="e">
        <f>AB47+AD47+AF47</f>
        <v>#REF!</v>
      </c>
      <c r="AA47" s="46"/>
      <c r="AB47" s="166" t="e">
        <f>AB45*AB46/1000</f>
        <v>#REF!</v>
      </c>
      <c r="AC47" s="46"/>
      <c r="AD47" s="166" t="e">
        <f>AD45*AD46/1000</f>
        <v>#REF!</v>
      </c>
      <c r="AE47" s="46"/>
      <c r="AF47" s="166" t="e">
        <f>AF45*AF46/1000</f>
        <v>#REF!</v>
      </c>
      <c r="AG47" s="204"/>
      <c r="AH47" s="398" t="e">
        <f>Z47-R47</f>
        <v>#REF!</v>
      </c>
      <c r="AI47" s="399" t="e">
        <f>ABS(AH47/R47*100)</f>
        <v>#REF!</v>
      </c>
      <c r="AJ47" s="288" t="e">
        <f>Z47/J47*100</f>
        <v>#REF!</v>
      </c>
      <c r="AK47" s="7"/>
      <c r="AL47" s="25"/>
      <c r="AM47" s="31"/>
      <c r="AN47" s="9"/>
    </row>
    <row r="48" spans="1:40" hidden="1">
      <c r="A48" s="364" t="s">
        <v>110</v>
      </c>
      <c r="B48" s="903" t="s">
        <v>111</v>
      </c>
      <c r="C48" s="58" t="s">
        <v>48</v>
      </c>
      <c r="D48" s="202">
        <f>'Приложение №1'!D48</f>
        <v>0</v>
      </c>
      <c r="E48" s="252"/>
      <c r="F48" s="202">
        <f>'Приложение №1'!F48</f>
        <v>0</v>
      </c>
      <c r="G48" s="252"/>
      <c r="H48" s="202">
        <f>'Приложение №1'!H48</f>
        <v>0</v>
      </c>
      <c r="I48" s="203"/>
      <c r="J48" s="202">
        <f>'Приложение №1'!J48</f>
        <v>0</v>
      </c>
      <c r="K48" s="46"/>
      <c r="L48" s="166">
        <f>'Приложение №1'!L48</f>
        <v>0</v>
      </c>
      <c r="M48" s="46"/>
      <c r="N48" s="166">
        <f>'Приложение №1'!N48</f>
        <v>0</v>
      </c>
      <c r="O48" s="46"/>
      <c r="P48" s="166">
        <f>'Приложение №1'!P48</f>
        <v>0</v>
      </c>
      <c r="Q48" s="46"/>
      <c r="R48" s="202">
        <f>'Приложение №1'!R48</f>
        <v>0</v>
      </c>
      <c r="S48" s="40"/>
      <c r="T48" s="166">
        <f>'Приложение №1'!T48</f>
        <v>0</v>
      </c>
      <c r="U48" s="2"/>
      <c r="V48" s="166">
        <f>'Приложение №1'!V48</f>
        <v>0</v>
      </c>
      <c r="W48" s="2"/>
      <c r="X48" s="166">
        <f>'Приложение №1'!X48</f>
        <v>0</v>
      </c>
      <c r="Y48" s="253"/>
      <c r="Z48" s="202" t="e">
        <f>AB48+AD48+AF48</f>
        <v>#REF!</v>
      </c>
      <c r="AA48" s="46"/>
      <c r="AB48" s="166" t="e">
        <f>#REF!</f>
        <v>#REF!</v>
      </c>
      <c r="AC48" s="46"/>
      <c r="AD48" s="166" t="e">
        <f>#REF!</f>
        <v>#REF!</v>
      </c>
      <c r="AE48" s="46"/>
      <c r="AF48" s="166" t="e">
        <f>#REF!</f>
        <v>#REF!</v>
      </c>
      <c r="AG48" s="204"/>
      <c r="AH48" s="390"/>
      <c r="AI48" s="391"/>
      <c r="AJ48" s="284"/>
      <c r="AK48" s="7"/>
      <c r="AL48" s="25"/>
      <c r="AM48" s="31"/>
      <c r="AN48" s="9"/>
    </row>
    <row r="49" spans="1:40" hidden="1">
      <c r="A49" s="364"/>
      <c r="B49" s="904"/>
      <c r="C49" s="70" t="s">
        <v>109</v>
      </c>
      <c r="D49" s="202">
        <f>'Приложение №1'!D49</f>
        <v>0</v>
      </c>
      <c r="E49" s="253"/>
      <c r="F49" s="202">
        <f>'Приложение №1'!F49</f>
        <v>0</v>
      </c>
      <c r="G49" s="253"/>
      <c r="H49" s="202">
        <f>'Приложение №1'!H49</f>
        <v>0</v>
      </c>
      <c r="I49" s="204"/>
      <c r="J49" s="202">
        <f>'Приложение №1'!J49</f>
        <v>0</v>
      </c>
      <c r="K49" s="46"/>
      <c r="L49" s="166">
        <f>'Приложение №1'!L49</f>
        <v>0</v>
      </c>
      <c r="M49" s="46"/>
      <c r="N49" s="166">
        <f>'Приложение №1'!N49</f>
        <v>0</v>
      </c>
      <c r="O49" s="46"/>
      <c r="P49" s="166">
        <f>'Приложение №1'!P49</f>
        <v>0</v>
      </c>
      <c r="Q49" s="46"/>
      <c r="R49" s="202">
        <f>'Приложение №1'!R49</f>
        <v>0</v>
      </c>
      <c r="S49" s="2"/>
      <c r="T49" s="166">
        <f>'Приложение №1'!T49</f>
        <v>0</v>
      </c>
      <c r="U49" s="2"/>
      <c r="V49" s="166">
        <f>'Приложение №1'!V49</f>
        <v>0</v>
      </c>
      <c r="W49" s="2"/>
      <c r="X49" s="166">
        <f>'Приложение №1'!X49</f>
        <v>0</v>
      </c>
      <c r="Y49" s="253"/>
      <c r="Z49" s="202" t="e">
        <f>Z50/Z48*1000</f>
        <v>#REF!</v>
      </c>
      <c r="AA49" s="46"/>
      <c r="AB49" s="166" t="e">
        <f>#REF!</f>
        <v>#REF!</v>
      </c>
      <c r="AC49" s="46"/>
      <c r="AD49" s="166" t="e">
        <f>#REF!</f>
        <v>#REF!</v>
      </c>
      <c r="AE49" s="46"/>
      <c r="AF49" s="166" t="e">
        <f>#REF!</f>
        <v>#REF!</v>
      </c>
      <c r="AG49" s="204"/>
      <c r="AH49" s="396"/>
      <c r="AI49" s="397"/>
      <c r="AJ49" s="289" t="e">
        <f>Z49/J49*100</f>
        <v>#REF!</v>
      </c>
      <c r="AK49" s="7"/>
      <c r="AL49" s="25"/>
      <c r="AM49" s="31"/>
      <c r="AN49" s="9"/>
    </row>
    <row r="50" spans="1:40" hidden="1">
      <c r="A50" s="365"/>
      <c r="B50" s="905"/>
      <c r="C50" s="58" t="s">
        <v>16</v>
      </c>
      <c r="D50" s="202">
        <f>'Приложение №1'!D50</f>
        <v>0</v>
      </c>
      <c r="E50" s="253"/>
      <c r="F50" s="202">
        <f>'Приложение №1'!F50</f>
        <v>0</v>
      </c>
      <c r="G50" s="253"/>
      <c r="H50" s="202">
        <f>'Приложение №1'!H50</f>
        <v>0</v>
      </c>
      <c r="I50" s="204"/>
      <c r="J50" s="202">
        <f>'Приложение №1'!J50</f>
        <v>0</v>
      </c>
      <c r="K50" s="46"/>
      <c r="L50" s="166">
        <f>'Приложение №1'!L50</f>
        <v>0</v>
      </c>
      <c r="M50" s="46"/>
      <c r="N50" s="166">
        <f>'Приложение №1'!N50</f>
        <v>0</v>
      </c>
      <c r="O50" s="46"/>
      <c r="P50" s="166">
        <f>'Приложение №1'!P50</f>
        <v>0</v>
      </c>
      <c r="Q50" s="46"/>
      <c r="R50" s="202">
        <f>'Приложение №1'!R50</f>
        <v>0</v>
      </c>
      <c r="S50" s="2"/>
      <c r="T50" s="166">
        <f>'Приложение №1'!T50</f>
        <v>0</v>
      </c>
      <c r="U50" s="2"/>
      <c r="V50" s="166">
        <f>'Приложение №1'!V50</f>
        <v>0</v>
      </c>
      <c r="W50" s="2"/>
      <c r="X50" s="166">
        <f>'Приложение №1'!X50</f>
        <v>0</v>
      </c>
      <c r="Y50" s="253"/>
      <c r="Z50" s="202" t="e">
        <f>AB50+AD50+AF50</f>
        <v>#REF!</v>
      </c>
      <c r="AA50" s="46"/>
      <c r="AB50" s="166" t="e">
        <f>AB48*AB49/1000</f>
        <v>#REF!</v>
      </c>
      <c r="AC50" s="46"/>
      <c r="AD50" s="166" t="e">
        <f>AD48*AD49/1000</f>
        <v>#REF!</v>
      </c>
      <c r="AE50" s="46"/>
      <c r="AF50" s="166" t="e">
        <f>AF48*AF49/1000</f>
        <v>#REF!</v>
      </c>
      <c r="AG50" s="204"/>
      <c r="AH50" s="398" t="e">
        <f>Z50-R50</f>
        <v>#REF!</v>
      </c>
      <c r="AI50" s="399" t="e">
        <f>ABS(AH50/R50*100)</f>
        <v>#REF!</v>
      </c>
      <c r="AJ50" s="288" t="e">
        <f>Z50/J50*100</f>
        <v>#REF!</v>
      </c>
      <c r="AK50" s="7"/>
      <c r="AL50" s="25"/>
      <c r="AM50" s="31"/>
      <c r="AN50" s="9"/>
    </row>
    <row r="51" spans="1:40" hidden="1">
      <c r="A51" s="364" t="s">
        <v>112</v>
      </c>
      <c r="B51" s="936" t="s">
        <v>113</v>
      </c>
      <c r="C51" s="58" t="s">
        <v>48</v>
      </c>
      <c r="D51" s="202">
        <f>'Приложение №1'!D51</f>
        <v>0</v>
      </c>
      <c r="E51" s="252"/>
      <c r="F51" s="202">
        <f>'Приложение №1'!F51</f>
        <v>0</v>
      </c>
      <c r="G51" s="252"/>
      <c r="H51" s="202">
        <f>'Приложение №1'!H51</f>
        <v>0</v>
      </c>
      <c r="I51" s="203"/>
      <c r="J51" s="202">
        <f>'Приложение №1'!J51</f>
        <v>0</v>
      </c>
      <c r="K51" s="46"/>
      <c r="L51" s="166">
        <f>'Приложение №1'!L51</f>
        <v>0</v>
      </c>
      <c r="M51" s="46"/>
      <c r="N51" s="166">
        <f>'Приложение №1'!N51</f>
        <v>0</v>
      </c>
      <c r="O51" s="46"/>
      <c r="P51" s="166">
        <f>'Приложение №1'!P51</f>
        <v>0</v>
      </c>
      <c r="Q51" s="46"/>
      <c r="R51" s="202">
        <f>'Приложение №1'!R51</f>
        <v>0</v>
      </c>
      <c r="S51" s="40"/>
      <c r="T51" s="166">
        <f>'Приложение №1'!T51</f>
        <v>0</v>
      </c>
      <c r="U51" s="2"/>
      <c r="V51" s="166">
        <f>'Приложение №1'!V51</f>
        <v>0</v>
      </c>
      <c r="W51" s="2"/>
      <c r="X51" s="166">
        <f>'Приложение №1'!X51</f>
        <v>0</v>
      </c>
      <c r="Y51" s="253"/>
      <c r="Z51" s="202" t="e">
        <f>AB51+AD51+AF51</f>
        <v>#REF!</v>
      </c>
      <c r="AA51" s="46"/>
      <c r="AB51" s="166" t="e">
        <f>#REF!</f>
        <v>#REF!</v>
      </c>
      <c r="AC51" s="46"/>
      <c r="AD51" s="166" t="e">
        <f>#REF!</f>
        <v>#REF!</v>
      </c>
      <c r="AE51" s="46"/>
      <c r="AF51" s="166" t="e">
        <f>#REF!</f>
        <v>#REF!</v>
      </c>
      <c r="AG51" s="204"/>
      <c r="AH51" s="390"/>
      <c r="AI51" s="391"/>
      <c r="AJ51" s="284"/>
      <c r="AK51" s="7"/>
      <c r="AL51" s="25"/>
      <c r="AM51" s="31"/>
      <c r="AN51" s="9"/>
    </row>
    <row r="52" spans="1:40" hidden="1">
      <c r="A52" s="364"/>
      <c r="B52" s="936"/>
      <c r="C52" s="70" t="s">
        <v>109</v>
      </c>
      <c r="D52" s="202">
        <f>'Приложение №1'!D52</f>
        <v>0</v>
      </c>
      <c r="E52" s="253"/>
      <c r="F52" s="202">
        <f>'Приложение №1'!F52</f>
        <v>0</v>
      </c>
      <c r="G52" s="253"/>
      <c r="H52" s="202">
        <f>'Приложение №1'!H52</f>
        <v>0</v>
      </c>
      <c r="I52" s="204"/>
      <c r="J52" s="202">
        <f>'Приложение №1'!J52</f>
        <v>0</v>
      </c>
      <c r="K52" s="46"/>
      <c r="L52" s="166">
        <f>'Приложение №1'!L52</f>
        <v>0</v>
      </c>
      <c r="M52" s="46"/>
      <c r="N52" s="166">
        <f>'Приложение №1'!N52</f>
        <v>0</v>
      </c>
      <c r="O52" s="46"/>
      <c r="P52" s="166">
        <f>'Приложение №1'!P52</f>
        <v>0</v>
      </c>
      <c r="Q52" s="46"/>
      <c r="R52" s="202">
        <f>'Приложение №1'!R52</f>
        <v>0</v>
      </c>
      <c r="S52" s="2"/>
      <c r="T52" s="166">
        <f>'Приложение №1'!T52</f>
        <v>0</v>
      </c>
      <c r="U52" s="2"/>
      <c r="V52" s="166">
        <f>'Приложение №1'!V52</f>
        <v>0</v>
      </c>
      <c r="W52" s="2"/>
      <c r="X52" s="166">
        <f>'Приложение №1'!X52</f>
        <v>0</v>
      </c>
      <c r="Y52" s="253"/>
      <c r="Z52" s="202" t="e">
        <f>Z53/Z51*1000</f>
        <v>#REF!</v>
      </c>
      <c r="AA52" s="46"/>
      <c r="AB52" s="166" t="e">
        <f>#REF!</f>
        <v>#REF!</v>
      </c>
      <c r="AC52" s="46"/>
      <c r="AD52" s="166" t="e">
        <f>#REF!</f>
        <v>#REF!</v>
      </c>
      <c r="AE52" s="46"/>
      <c r="AF52" s="166" t="e">
        <f>#REF!</f>
        <v>#REF!</v>
      </c>
      <c r="AG52" s="204"/>
      <c r="AH52" s="396"/>
      <c r="AI52" s="397"/>
      <c r="AJ52" s="289" t="e">
        <f>Z52/J52*100</f>
        <v>#REF!</v>
      </c>
      <c r="AK52" s="7"/>
      <c r="AL52" s="25"/>
      <c r="AM52" s="31"/>
      <c r="AN52" s="9"/>
    </row>
    <row r="53" spans="1:40" hidden="1">
      <c r="A53" s="365"/>
      <c r="B53" s="936"/>
      <c r="C53" s="58" t="s">
        <v>16</v>
      </c>
      <c r="D53" s="202">
        <f>'Приложение №1'!D53</f>
        <v>0</v>
      </c>
      <c r="E53" s="253"/>
      <c r="F53" s="202">
        <f>'Приложение №1'!F53</f>
        <v>0</v>
      </c>
      <c r="G53" s="253"/>
      <c r="H53" s="202">
        <f>'Приложение №1'!H53</f>
        <v>0</v>
      </c>
      <c r="I53" s="204"/>
      <c r="J53" s="202">
        <f>'Приложение №1'!J53</f>
        <v>0</v>
      </c>
      <c r="K53" s="46"/>
      <c r="L53" s="166">
        <f>'Приложение №1'!L53</f>
        <v>0</v>
      </c>
      <c r="M53" s="46"/>
      <c r="N53" s="166">
        <f>'Приложение №1'!N53</f>
        <v>0</v>
      </c>
      <c r="O53" s="46"/>
      <c r="P53" s="166">
        <f>'Приложение №1'!P53</f>
        <v>0</v>
      </c>
      <c r="Q53" s="46"/>
      <c r="R53" s="202">
        <f>'Приложение №1'!R53</f>
        <v>0</v>
      </c>
      <c r="S53" s="2"/>
      <c r="T53" s="166">
        <f>'Приложение №1'!T53</f>
        <v>0</v>
      </c>
      <c r="U53" s="2"/>
      <c r="V53" s="166">
        <f>'Приложение №1'!V53</f>
        <v>0</v>
      </c>
      <c r="W53" s="2"/>
      <c r="X53" s="166">
        <f>'Приложение №1'!X53</f>
        <v>0</v>
      </c>
      <c r="Y53" s="253"/>
      <c r="Z53" s="202" t="e">
        <f>AB53+AD53+AF53</f>
        <v>#REF!</v>
      </c>
      <c r="AA53" s="46"/>
      <c r="AB53" s="166" t="e">
        <f>AB51*AB52/1000</f>
        <v>#REF!</v>
      </c>
      <c r="AC53" s="46"/>
      <c r="AD53" s="166" t="e">
        <f>AD51*AD52/1000</f>
        <v>#REF!</v>
      </c>
      <c r="AE53" s="46"/>
      <c r="AF53" s="166" t="e">
        <f>AF51*AF52/1000</f>
        <v>#REF!</v>
      </c>
      <c r="AG53" s="204"/>
      <c r="AH53" s="398" t="e">
        <f>Z53-R53</f>
        <v>#REF!</v>
      </c>
      <c r="AI53" s="399" t="e">
        <f>ABS(AH53/R53*100)</f>
        <v>#REF!</v>
      </c>
      <c r="AJ53" s="288" t="e">
        <f>Z53/J53*100</f>
        <v>#REF!</v>
      </c>
      <c r="AK53" s="7"/>
      <c r="AL53" s="25"/>
      <c r="AM53" s="31"/>
      <c r="AN53" s="9"/>
    </row>
    <row r="54" spans="1:40" hidden="1">
      <c r="A54" s="364" t="s">
        <v>114</v>
      </c>
      <c r="B54" s="936" t="s">
        <v>115</v>
      </c>
      <c r="C54" s="58" t="s">
        <v>48</v>
      </c>
      <c r="D54" s="202">
        <f>'Приложение №1'!D54</f>
        <v>0</v>
      </c>
      <c r="E54" s="252"/>
      <c r="F54" s="202">
        <f>'Приложение №1'!F54</f>
        <v>0</v>
      </c>
      <c r="G54" s="252"/>
      <c r="H54" s="202">
        <f>'Приложение №1'!H54</f>
        <v>0</v>
      </c>
      <c r="I54" s="203"/>
      <c r="J54" s="202">
        <f>'Приложение №1'!J54</f>
        <v>0</v>
      </c>
      <c r="K54" s="46"/>
      <c r="L54" s="166">
        <f>'Приложение №1'!L54</f>
        <v>0</v>
      </c>
      <c r="M54" s="46"/>
      <c r="N54" s="166">
        <f>'Приложение №1'!N54</f>
        <v>0</v>
      </c>
      <c r="O54" s="46"/>
      <c r="P54" s="166">
        <f>'Приложение №1'!P54</f>
        <v>0</v>
      </c>
      <c r="Q54" s="46"/>
      <c r="R54" s="202">
        <f>'Приложение №1'!R54</f>
        <v>0</v>
      </c>
      <c r="S54" s="40"/>
      <c r="T54" s="166">
        <f>'Приложение №1'!T54</f>
        <v>0</v>
      </c>
      <c r="U54" s="2"/>
      <c r="V54" s="166">
        <f>'Приложение №1'!V54</f>
        <v>0</v>
      </c>
      <c r="W54" s="2"/>
      <c r="X54" s="166">
        <f>'Приложение №1'!X54</f>
        <v>0</v>
      </c>
      <c r="Y54" s="253"/>
      <c r="Z54" s="202" t="e">
        <f>AB54+AD54+AF54</f>
        <v>#REF!</v>
      </c>
      <c r="AA54" s="46"/>
      <c r="AB54" s="166" t="e">
        <f>#REF!</f>
        <v>#REF!</v>
      </c>
      <c r="AC54" s="46"/>
      <c r="AD54" s="166" t="e">
        <f>#REF!</f>
        <v>#REF!</v>
      </c>
      <c r="AE54" s="46"/>
      <c r="AF54" s="166" t="e">
        <f>#REF!</f>
        <v>#REF!</v>
      </c>
      <c r="AG54" s="204"/>
      <c r="AH54" s="390"/>
      <c r="AI54" s="391"/>
      <c r="AJ54" s="284"/>
      <c r="AK54" s="7"/>
      <c r="AL54" s="25"/>
      <c r="AM54" s="31"/>
      <c r="AN54" s="9"/>
    </row>
    <row r="55" spans="1:40" hidden="1">
      <c r="A55" s="364"/>
      <c r="B55" s="936"/>
      <c r="C55" s="70" t="s">
        <v>109</v>
      </c>
      <c r="D55" s="202">
        <f>'Приложение №1'!D55</f>
        <v>0</v>
      </c>
      <c r="E55" s="253"/>
      <c r="F55" s="202">
        <f>'Приложение №1'!F55</f>
        <v>0</v>
      </c>
      <c r="G55" s="253"/>
      <c r="H55" s="202">
        <f>'Приложение №1'!H55</f>
        <v>0</v>
      </c>
      <c r="I55" s="204"/>
      <c r="J55" s="202">
        <f>'Приложение №1'!J55</f>
        <v>0</v>
      </c>
      <c r="K55" s="46"/>
      <c r="L55" s="166">
        <f>'Приложение №1'!L55</f>
        <v>0</v>
      </c>
      <c r="M55" s="46"/>
      <c r="N55" s="166">
        <f>'Приложение №1'!N55</f>
        <v>0</v>
      </c>
      <c r="O55" s="46"/>
      <c r="P55" s="166">
        <f>'Приложение №1'!P55</f>
        <v>0</v>
      </c>
      <c r="Q55" s="46"/>
      <c r="R55" s="202">
        <f>'Приложение №1'!R55</f>
        <v>0</v>
      </c>
      <c r="S55" s="2"/>
      <c r="T55" s="166">
        <f>'Приложение №1'!T55</f>
        <v>0</v>
      </c>
      <c r="U55" s="2"/>
      <c r="V55" s="166">
        <f>'Приложение №1'!V55</f>
        <v>0</v>
      </c>
      <c r="W55" s="2"/>
      <c r="X55" s="166">
        <f>'Приложение №1'!X55</f>
        <v>0</v>
      </c>
      <c r="Y55" s="253"/>
      <c r="Z55" s="202" t="e">
        <f>Z56/Z54*1000</f>
        <v>#REF!</v>
      </c>
      <c r="AA55" s="46"/>
      <c r="AB55" s="166" t="e">
        <f>#REF!</f>
        <v>#REF!</v>
      </c>
      <c r="AC55" s="46"/>
      <c r="AD55" s="166" t="e">
        <f>#REF!</f>
        <v>#REF!</v>
      </c>
      <c r="AE55" s="46"/>
      <c r="AF55" s="166" t="e">
        <f>#REF!</f>
        <v>#REF!</v>
      </c>
      <c r="AG55" s="204"/>
      <c r="AH55" s="396"/>
      <c r="AI55" s="397"/>
      <c r="AJ55" s="289" t="e">
        <f>Z55/J55*100</f>
        <v>#REF!</v>
      </c>
      <c r="AK55" s="7"/>
      <c r="AL55" s="25"/>
      <c r="AM55" s="31"/>
      <c r="AN55" s="9"/>
    </row>
    <row r="56" spans="1:40" hidden="1">
      <c r="A56" s="365"/>
      <c r="B56" s="936"/>
      <c r="C56" s="58" t="s">
        <v>16</v>
      </c>
      <c r="D56" s="202">
        <f>'Приложение №1'!D56</f>
        <v>0</v>
      </c>
      <c r="E56" s="253"/>
      <c r="F56" s="202">
        <f>'Приложение №1'!F56</f>
        <v>0</v>
      </c>
      <c r="G56" s="253"/>
      <c r="H56" s="202">
        <f>'Приложение №1'!H56</f>
        <v>0</v>
      </c>
      <c r="I56" s="204"/>
      <c r="J56" s="202">
        <f>'Приложение №1'!J56</f>
        <v>0</v>
      </c>
      <c r="K56" s="46"/>
      <c r="L56" s="166">
        <f>'Приложение №1'!L56</f>
        <v>0</v>
      </c>
      <c r="M56" s="46"/>
      <c r="N56" s="166">
        <f>'Приложение №1'!N56</f>
        <v>0</v>
      </c>
      <c r="O56" s="46"/>
      <c r="P56" s="166">
        <f>'Приложение №1'!P56</f>
        <v>0</v>
      </c>
      <c r="Q56" s="46"/>
      <c r="R56" s="202">
        <f>'Приложение №1'!R56</f>
        <v>0</v>
      </c>
      <c r="S56" s="2"/>
      <c r="T56" s="166">
        <f>'Приложение №1'!T56</f>
        <v>0</v>
      </c>
      <c r="U56" s="2"/>
      <c r="V56" s="166">
        <f>'Приложение №1'!V56</f>
        <v>0</v>
      </c>
      <c r="W56" s="2"/>
      <c r="X56" s="166">
        <f>'Приложение №1'!X56</f>
        <v>0</v>
      </c>
      <c r="Y56" s="253"/>
      <c r="Z56" s="202" t="e">
        <f>AB56+AD56+AF56</f>
        <v>#REF!</v>
      </c>
      <c r="AA56" s="46"/>
      <c r="AB56" s="166" t="e">
        <f>AB54*AB55/1000</f>
        <v>#REF!</v>
      </c>
      <c r="AC56" s="46"/>
      <c r="AD56" s="166" t="e">
        <f>AD54*AD55/1000</f>
        <v>#REF!</v>
      </c>
      <c r="AE56" s="46"/>
      <c r="AF56" s="166" t="e">
        <f>AF54*AF55/1000</f>
        <v>#REF!</v>
      </c>
      <c r="AG56" s="204"/>
      <c r="AH56" s="398" t="e">
        <f>Z56-R56</f>
        <v>#REF!</v>
      </c>
      <c r="AI56" s="399" t="e">
        <f>ABS(AH56/R56*100)</f>
        <v>#REF!</v>
      </c>
      <c r="AJ56" s="288" t="e">
        <f>Z56/J56*100</f>
        <v>#REF!</v>
      </c>
      <c r="AK56" s="7"/>
      <c r="AL56" s="25"/>
      <c r="AM56" s="31"/>
      <c r="AN56" s="9"/>
    </row>
    <row r="57" spans="1:40" hidden="1">
      <c r="A57" s="364" t="s">
        <v>116</v>
      </c>
      <c r="B57" s="936" t="s">
        <v>117</v>
      </c>
      <c r="C57" s="58" t="s">
        <v>48</v>
      </c>
      <c r="D57" s="202">
        <f>'Приложение №1'!D57</f>
        <v>0</v>
      </c>
      <c r="E57" s="252"/>
      <c r="F57" s="202">
        <f>'Приложение №1'!F57</f>
        <v>0</v>
      </c>
      <c r="G57" s="252"/>
      <c r="H57" s="202">
        <f>'Приложение №1'!H57</f>
        <v>0</v>
      </c>
      <c r="I57" s="203"/>
      <c r="J57" s="202">
        <f>'Приложение №1'!J57</f>
        <v>0</v>
      </c>
      <c r="K57" s="46"/>
      <c r="L57" s="166">
        <f>'Приложение №1'!L57</f>
        <v>0</v>
      </c>
      <c r="M57" s="46"/>
      <c r="N57" s="166">
        <f>'Приложение №1'!N57</f>
        <v>0</v>
      </c>
      <c r="O57" s="46"/>
      <c r="P57" s="166">
        <f>'Приложение №1'!P57</f>
        <v>0</v>
      </c>
      <c r="Q57" s="46"/>
      <c r="R57" s="202">
        <f>'Приложение №1'!R57</f>
        <v>0</v>
      </c>
      <c r="S57" s="40"/>
      <c r="T57" s="166">
        <f>'Приложение №1'!T57</f>
        <v>0</v>
      </c>
      <c r="U57" s="2"/>
      <c r="V57" s="166">
        <f>'Приложение №1'!V57</f>
        <v>0</v>
      </c>
      <c r="W57" s="2"/>
      <c r="X57" s="166">
        <f>'Приложение №1'!X57</f>
        <v>0</v>
      </c>
      <c r="Y57" s="253"/>
      <c r="Z57" s="202" t="e">
        <f>AB57+AD57+AF57</f>
        <v>#REF!</v>
      </c>
      <c r="AA57" s="46"/>
      <c r="AB57" s="166" t="e">
        <f>#REF!</f>
        <v>#REF!</v>
      </c>
      <c r="AC57" s="46"/>
      <c r="AD57" s="166" t="e">
        <f>#REF!</f>
        <v>#REF!</v>
      </c>
      <c r="AE57" s="46"/>
      <c r="AF57" s="166" t="e">
        <f>#REF!</f>
        <v>#REF!</v>
      </c>
      <c r="AG57" s="204"/>
      <c r="AH57" s="390"/>
      <c r="AI57" s="391"/>
      <c r="AJ57" s="284"/>
      <c r="AK57" s="7"/>
      <c r="AL57" s="25"/>
      <c r="AM57" s="31"/>
      <c r="AN57" s="9"/>
    </row>
    <row r="58" spans="1:40" hidden="1">
      <c r="A58" s="364"/>
      <c r="B58" s="936"/>
      <c r="C58" s="70" t="s">
        <v>109</v>
      </c>
      <c r="D58" s="202">
        <f>'Приложение №1'!D58</f>
        <v>0</v>
      </c>
      <c r="E58" s="253"/>
      <c r="F58" s="202">
        <f>'Приложение №1'!F58</f>
        <v>0</v>
      </c>
      <c r="G58" s="253"/>
      <c r="H58" s="202">
        <f>'Приложение №1'!H58</f>
        <v>0</v>
      </c>
      <c r="I58" s="204"/>
      <c r="J58" s="202">
        <f>'Приложение №1'!J58</f>
        <v>0</v>
      </c>
      <c r="K58" s="46"/>
      <c r="L58" s="166">
        <f>'Приложение №1'!L58</f>
        <v>0</v>
      </c>
      <c r="M58" s="46"/>
      <c r="N58" s="166">
        <f>'Приложение №1'!N58</f>
        <v>0</v>
      </c>
      <c r="O58" s="46"/>
      <c r="P58" s="166">
        <f>'Приложение №1'!P58</f>
        <v>0</v>
      </c>
      <c r="Q58" s="46"/>
      <c r="R58" s="202">
        <f>'Приложение №1'!R58</f>
        <v>0</v>
      </c>
      <c r="S58" s="2"/>
      <c r="T58" s="166">
        <f>'Приложение №1'!T58</f>
        <v>0</v>
      </c>
      <c r="U58" s="2"/>
      <c r="V58" s="166">
        <f>'Приложение №1'!V58</f>
        <v>0</v>
      </c>
      <c r="W58" s="2"/>
      <c r="X58" s="166">
        <f>'Приложение №1'!X58</f>
        <v>0</v>
      </c>
      <c r="Y58" s="253"/>
      <c r="Z58" s="202" t="e">
        <f>Z59/Z57*1000</f>
        <v>#REF!</v>
      </c>
      <c r="AA58" s="46"/>
      <c r="AB58" s="166" t="e">
        <f>#REF!</f>
        <v>#REF!</v>
      </c>
      <c r="AC58" s="46"/>
      <c r="AD58" s="166" t="e">
        <f>#REF!</f>
        <v>#REF!</v>
      </c>
      <c r="AE58" s="46"/>
      <c r="AF58" s="166" t="e">
        <f>#REF!</f>
        <v>#REF!</v>
      </c>
      <c r="AG58" s="204"/>
      <c r="AH58" s="396"/>
      <c r="AI58" s="397"/>
      <c r="AJ58" s="289" t="e">
        <f>Z58/J58*100</f>
        <v>#REF!</v>
      </c>
      <c r="AK58" s="7"/>
      <c r="AL58" s="25"/>
      <c r="AM58" s="31"/>
      <c r="AN58" s="9"/>
    </row>
    <row r="59" spans="1:40" ht="13.5" hidden="1">
      <c r="A59" s="365"/>
      <c r="B59" s="936"/>
      <c r="C59" s="58" t="s">
        <v>16</v>
      </c>
      <c r="D59" s="202">
        <f>'Приложение №1'!D59</f>
        <v>0</v>
      </c>
      <c r="E59" s="253"/>
      <c r="F59" s="202">
        <f>'Приложение №1'!F59</f>
        <v>0</v>
      </c>
      <c r="G59" s="253"/>
      <c r="H59" s="202">
        <f>'Приложение №1'!H59</f>
        <v>0</v>
      </c>
      <c r="I59" s="204"/>
      <c r="J59" s="202">
        <f>'Приложение №1'!J59</f>
        <v>0</v>
      </c>
      <c r="K59" s="46"/>
      <c r="L59" s="166">
        <f>'Приложение №1'!L59</f>
        <v>0</v>
      </c>
      <c r="M59" s="46"/>
      <c r="N59" s="166">
        <f>'Приложение №1'!N59</f>
        <v>0</v>
      </c>
      <c r="O59" s="46"/>
      <c r="P59" s="166">
        <f>'Приложение №1'!P59</f>
        <v>0</v>
      </c>
      <c r="Q59" s="46"/>
      <c r="R59" s="202">
        <f>'Приложение №1'!R59</f>
        <v>0</v>
      </c>
      <c r="S59" s="2"/>
      <c r="T59" s="166">
        <f>'Приложение №1'!T59</f>
        <v>0</v>
      </c>
      <c r="U59" s="2"/>
      <c r="V59" s="166">
        <f>'Приложение №1'!V59</f>
        <v>0</v>
      </c>
      <c r="W59" s="2"/>
      <c r="X59" s="166">
        <f>'Приложение №1'!X59</f>
        <v>0</v>
      </c>
      <c r="Y59" s="253"/>
      <c r="Z59" s="331" t="e">
        <f>AB59+AD59+AF59</f>
        <v>#REF!</v>
      </c>
      <c r="AA59" s="46"/>
      <c r="AB59" s="166" t="e">
        <f>AB57*AB58/1000</f>
        <v>#REF!</v>
      </c>
      <c r="AC59" s="332"/>
      <c r="AD59" s="311" t="e">
        <f>AD57*AD58/1000</f>
        <v>#REF!</v>
      </c>
      <c r="AE59" s="332"/>
      <c r="AF59" s="311" t="e">
        <f>AF57*AF58/1000</f>
        <v>#REF!</v>
      </c>
      <c r="AG59" s="204"/>
      <c r="AH59" s="398" t="e">
        <f>Z59-R59</f>
        <v>#REF!</v>
      </c>
      <c r="AI59" s="399" t="e">
        <f>ABS(AH59/R59*100)</f>
        <v>#REF!</v>
      </c>
      <c r="AJ59" s="288" t="e">
        <f>Z59/J59*100</f>
        <v>#REF!</v>
      </c>
      <c r="AK59" s="7"/>
      <c r="AL59" s="25"/>
      <c r="AM59" s="31"/>
      <c r="AN59" s="9"/>
    </row>
    <row r="60" spans="1:40" ht="12.75" customHeight="1">
      <c r="A60" s="364" t="s">
        <v>122</v>
      </c>
      <c r="B60" s="906" t="s">
        <v>123</v>
      </c>
      <c r="C60" s="58" t="s">
        <v>4</v>
      </c>
      <c r="D60" s="202">
        <f>'Приложение №1'!D60</f>
        <v>10565.4</v>
      </c>
      <c r="E60" s="253"/>
      <c r="F60" s="202">
        <f>'Приложение №1'!F60</f>
        <v>5678.3</v>
      </c>
      <c r="G60" s="253"/>
      <c r="H60" s="202">
        <f>'Приложение №1'!H60</f>
        <v>5678.3</v>
      </c>
      <c r="I60" s="204"/>
      <c r="J60" s="202">
        <f>'Приложение №1'!J60</f>
        <v>10565.4</v>
      </c>
      <c r="K60" s="2"/>
      <c r="L60" s="166">
        <f>'Приложение №1'!L60</f>
        <v>0</v>
      </c>
      <c r="M60" s="2"/>
      <c r="N60" s="166">
        <f>'Приложение №1'!N60</f>
        <v>0</v>
      </c>
      <c r="O60" s="2"/>
      <c r="P60" s="166">
        <f>'Приложение №1'!P60</f>
        <v>0</v>
      </c>
      <c r="Q60" s="2"/>
      <c r="R60" s="202">
        <f>'Приложение №1'!R60</f>
        <v>5678.3</v>
      </c>
      <c r="S60" s="2"/>
      <c r="T60" s="166">
        <f>'Приложение №1'!T60</f>
        <v>816.8</v>
      </c>
      <c r="U60" s="2"/>
      <c r="V60" s="166">
        <f>'Приложение №1'!V60</f>
        <v>0</v>
      </c>
      <c r="W60" s="2"/>
      <c r="X60" s="166">
        <f>'Приложение №1'!X60</f>
        <v>4861.5</v>
      </c>
      <c r="Y60" s="253"/>
      <c r="Z60" s="202" t="e">
        <f>AB60+AD60+AF60</f>
        <v>#REF!</v>
      </c>
      <c r="AA60" s="2"/>
      <c r="AB60" s="166" t="e">
        <f>AB13</f>
        <v>#REF!</v>
      </c>
      <c r="AC60" s="2"/>
      <c r="AD60" s="166" t="e">
        <f>AD13</f>
        <v>#REF!</v>
      </c>
      <c r="AE60" s="46"/>
      <c r="AF60" s="166" t="e">
        <f>AF13</f>
        <v>#REF!</v>
      </c>
      <c r="AG60" s="204"/>
      <c r="AH60" s="390"/>
      <c r="AI60" s="391"/>
      <c r="AJ60" s="284"/>
      <c r="AK60" s="7"/>
      <c r="AL60" s="25"/>
      <c r="AM60" s="31"/>
      <c r="AN60" s="9"/>
    </row>
    <row r="61" spans="1:40" ht="13.5" customHeight="1">
      <c r="A61" s="364"/>
      <c r="B61" s="907"/>
      <c r="C61" s="58" t="s">
        <v>8</v>
      </c>
      <c r="D61" s="202">
        <f>'Приложение №1'!D61</f>
        <v>14770.1</v>
      </c>
      <c r="E61" s="253"/>
      <c r="F61" s="331">
        <f>'Приложение №1'!F61</f>
        <v>8040.3</v>
      </c>
      <c r="G61" s="253"/>
      <c r="H61" s="331">
        <f>'Приложение №1'!H61</f>
        <v>8040.3</v>
      </c>
      <c r="I61" s="204"/>
      <c r="J61" s="202">
        <f>'Приложение №1'!J61</f>
        <v>15121.965778</v>
      </c>
      <c r="K61" s="2"/>
      <c r="L61" s="311">
        <f>'Приложение №1'!L61</f>
        <v>0</v>
      </c>
      <c r="M61" s="2"/>
      <c r="N61" s="311">
        <f>'Приложение №1'!N61</f>
        <v>0</v>
      </c>
      <c r="O61" s="2"/>
      <c r="P61" s="311">
        <f>'Приложение №1'!P61</f>
        <v>0</v>
      </c>
      <c r="Q61" s="2"/>
      <c r="R61" s="202">
        <f>'Приложение №1'!R61</f>
        <v>8524.7999999999993</v>
      </c>
      <c r="S61" s="2"/>
      <c r="T61" s="311">
        <f>'Приложение №1'!T61</f>
        <v>1237.9000000000001</v>
      </c>
      <c r="U61" s="2"/>
      <c r="V61" s="311">
        <f>'Приложение №1'!V61</f>
        <v>0</v>
      </c>
      <c r="W61" s="2"/>
      <c r="X61" s="311">
        <f>'Приложение №1'!X61</f>
        <v>7286.9</v>
      </c>
      <c r="Y61" s="253"/>
      <c r="Z61" s="331" t="e">
        <f>AB61+AD61+AF61</f>
        <v>#REF!</v>
      </c>
      <c r="AA61" s="2"/>
      <c r="AB61" s="311" t="e">
        <f>#REF!</f>
        <v>#REF!</v>
      </c>
      <c r="AC61" s="2"/>
      <c r="AD61" s="311" t="e">
        <f>#REF!</f>
        <v>#REF!</v>
      </c>
      <c r="AE61" s="2"/>
      <c r="AF61" s="311" t="e">
        <f>#REF!</f>
        <v>#REF!</v>
      </c>
      <c r="AG61" s="204"/>
      <c r="AH61" s="398" t="e">
        <f>Z61-R61</f>
        <v>#REF!</v>
      </c>
      <c r="AI61" s="399" t="e">
        <f>ABS(AH61/R61*100)</f>
        <v>#REF!</v>
      </c>
      <c r="AJ61" s="288" t="e">
        <f>Z61/J61*100</f>
        <v>#REF!</v>
      </c>
      <c r="AK61" s="7"/>
      <c r="AL61" s="25"/>
      <c r="AM61" s="31"/>
      <c r="AN61" s="9"/>
    </row>
    <row r="62" spans="1:40">
      <c r="A62" s="918" t="s">
        <v>124</v>
      </c>
      <c r="B62" s="920" t="s">
        <v>125</v>
      </c>
      <c r="C62" s="58" t="s">
        <v>9</v>
      </c>
      <c r="D62" s="202">
        <f>'Приложение №1'!D62</f>
        <v>1182.24</v>
      </c>
      <c r="E62" s="247">
        <f>IF(ISERR(D62/D11*1000),0,D62/D11*1000)</f>
        <v>80.890573577004915</v>
      </c>
      <c r="F62" s="202">
        <f>'Приложение №1'!F62</f>
        <v>1383</v>
      </c>
      <c r="G62" s="247">
        <f>IF(ISERR(F62/F11*1000),0,F62/F11*1000)</f>
        <v>103.74082047512246</v>
      </c>
      <c r="H62" s="202">
        <f>'Приложение №1'!H62</f>
        <v>1124.5</v>
      </c>
      <c r="I62" s="194">
        <f>IF(ISERR(H62/H11*1000),0,H62/H11*1000)</f>
        <v>80.901026640862753</v>
      </c>
      <c r="J62" s="202">
        <f>'Приложение №1'!J62</f>
        <v>1182.5</v>
      </c>
      <c r="K62" s="45">
        <f>IF(ISERR(J62/J11*1000),0,J62/J11*1000)</f>
        <v>80.908363153681407</v>
      </c>
      <c r="L62" s="166">
        <f>'Приложение №1'!L62</f>
        <v>0</v>
      </c>
      <c r="M62" s="45">
        <f>IF(ISERR(L62/L11*1000),0,L62/L11*1000)</f>
        <v>0</v>
      </c>
      <c r="N62" s="166">
        <f>'Приложение №1'!N62</f>
        <v>0</v>
      </c>
      <c r="O62" s="45">
        <f>IF(ISERR(N62/N11*1000),0,N62/N11*1000)</f>
        <v>0</v>
      </c>
      <c r="P62" s="166">
        <f>'Приложение №1'!P62</f>
        <v>0</v>
      </c>
      <c r="Q62" s="45">
        <f>IF(ISERR(P62/P11*1000),0,P62/P11*1000)</f>
        <v>0</v>
      </c>
      <c r="R62" s="202">
        <f>'Приложение №1'!R62</f>
        <v>961.1</v>
      </c>
      <c r="S62" s="45">
        <f>IF(ISERR(R62/R11*1000),0,R62/R11*1000)</f>
        <v>80.082991009307321</v>
      </c>
      <c r="T62" s="166">
        <f>'Приложение №1'!T62</f>
        <v>745.4</v>
      </c>
      <c r="U62" s="45">
        <f>IF(ISERR(T62/T11*1000),0,T62/T11*1000)</f>
        <v>94.105467813001056</v>
      </c>
      <c r="V62" s="166">
        <f>'Приложение №1'!V62</f>
        <v>213.3</v>
      </c>
      <c r="W62" s="45">
        <f>IF(ISERR(V62/V11*1000),0,V62/V11*1000)</f>
        <v>54.201712702970546</v>
      </c>
      <c r="X62" s="166">
        <f>'Приложение №1'!X62</f>
        <v>2.4</v>
      </c>
      <c r="Y62" s="247">
        <f>IF(ISERR(X62/X11*1000),0,X62/X11*1000)</f>
        <v>16.551724137931036</v>
      </c>
      <c r="Z62" s="202" t="e">
        <f>AB62+AD62+AF62</f>
        <v>#REF!</v>
      </c>
      <c r="AA62" s="45">
        <f>IF(ISERR(Z62/Z11*1000),0,Z62/Z11*1000)</f>
        <v>0</v>
      </c>
      <c r="AB62" s="166" t="e">
        <f>AB65+AB68+AB71+AB74</f>
        <v>#REF!</v>
      </c>
      <c r="AC62" s="45">
        <f>IF(ISERR(AB62/AB11*1000),0,AB62/AB11*1000)</f>
        <v>0</v>
      </c>
      <c r="AD62" s="166" t="e">
        <f>AD65+AD68+AD71+AD74</f>
        <v>#REF!</v>
      </c>
      <c r="AE62" s="45">
        <f>IF(ISERR(AD62/AD11*1000),0,AD62/AD11*1000)</f>
        <v>0</v>
      </c>
      <c r="AF62" s="166" t="e">
        <f>AF65+AF68+AF71+AF74</f>
        <v>#REF!</v>
      </c>
      <c r="AG62" s="194">
        <f>IF(ISERR(AF62/AF11*1000),0,AF62/AF11*1000)</f>
        <v>0</v>
      </c>
      <c r="AH62" s="400"/>
      <c r="AI62" s="401"/>
      <c r="AJ62" s="290"/>
      <c r="AK62" s="7"/>
      <c r="AL62" s="34"/>
      <c r="AM62" s="34"/>
      <c r="AN62" s="9"/>
    </row>
    <row r="63" spans="1:40">
      <c r="A63" s="924"/>
      <c r="B63" s="906"/>
      <c r="C63" s="70" t="s">
        <v>52</v>
      </c>
      <c r="D63" s="202">
        <f>'Приложение №1'!D63</f>
        <v>2.9198809040465559</v>
      </c>
      <c r="E63" s="247"/>
      <c r="F63" s="207">
        <f>'Приложение №1'!F63</f>
        <v>2.5838756326825743</v>
      </c>
      <c r="G63" s="247"/>
      <c r="H63" s="207">
        <f>'Приложение №1'!H63</f>
        <v>2.5838756326825743</v>
      </c>
      <c r="I63" s="194"/>
      <c r="J63" s="202">
        <f>'Приложение №1'!J63</f>
        <v>2.9209999999999998</v>
      </c>
      <c r="K63" s="45"/>
      <c r="L63" s="163">
        <f>'Приложение №1'!L63</f>
        <v>0</v>
      </c>
      <c r="M63" s="45"/>
      <c r="N63" s="163">
        <f>'Приложение №1'!N63</f>
        <v>0</v>
      </c>
      <c r="O63" s="45"/>
      <c r="P63" s="163">
        <f>'Приложение №1'!P63</f>
        <v>0</v>
      </c>
      <c r="Q63" s="45"/>
      <c r="R63" s="202">
        <f>'Приложение №1'!R63</f>
        <v>2.9000723065798986</v>
      </c>
      <c r="S63" s="45"/>
      <c r="T63" s="163">
        <f>'Приложение №1'!T63</f>
        <v>2.9000723065798986</v>
      </c>
      <c r="U63" s="45"/>
      <c r="V63" s="163">
        <f>'Приложение №1'!V63</f>
        <v>2.9000723065798986</v>
      </c>
      <c r="W63" s="45"/>
      <c r="X63" s="163">
        <f>'Приложение №1'!X63</f>
        <v>2.9</v>
      </c>
      <c r="Y63" s="247"/>
      <c r="Z63" s="202" t="e">
        <f>Z64/Z62</f>
        <v>#REF!</v>
      </c>
      <c r="AA63" s="45"/>
      <c r="AB63" s="163" t="e">
        <f>AB64/AB62</f>
        <v>#REF!</v>
      </c>
      <c r="AC63" s="45"/>
      <c r="AD63" s="163" t="e">
        <f>AD64/AD62</f>
        <v>#REF!</v>
      </c>
      <c r="AE63" s="45"/>
      <c r="AF63" s="163" t="e">
        <f>AF64/AF62</f>
        <v>#REF!</v>
      </c>
      <c r="AG63" s="194"/>
      <c r="AH63" s="400"/>
      <c r="AI63" s="401"/>
      <c r="AJ63" s="282"/>
      <c r="AK63" s="7"/>
      <c r="AL63" s="34"/>
      <c r="AM63" s="34"/>
      <c r="AN63" s="9"/>
    </row>
    <row r="64" spans="1:40" ht="14.25" thickBot="1">
      <c r="A64" s="932"/>
      <c r="B64" s="933"/>
      <c r="C64" s="65" t="s">
        <v>8</v>
      </c>
      <c r="D64" s="205">
        <f>'Приложение №1'!D64</f>
        <v>3452</v>
      </c>
      <c r="E64" s="254">
        <f>IF(ISERR(D64/D16*1000),0,D64/D16*1000)</f>
        <v>149.68930363252403</v>
      </c>
      <c r="F64" s="205">
        <f>'Приложение №1'!F64</f>
        <v>3573.5</v>
      </c>
      <c r="G64" s="254">
        <f>IF(ISERR(F64/F16*1000),0,F64/F16*1000)</f>
        <v>203.15058213571041</v>
      </c>
      <c r="H64" s="205">
        <f>'Приложение №1'!H64</f>
        <v>2905.5681489515546</v>
      </c>
      <c r="I64" s="206">
        <f>IF(ISERR(H64/H16*1000),0,H64/H16*1000)</f>
        <v>159.88467162376693</v>
      </c>
      <c r="J64" s="205">
        <f>'Приложение №1'!J64</f>
        <v>3454.0824999999995</v>
      </c>
      <c r="K64" s="176">
        <f>IF(ISERR(J64/J16*1000),0,J64/J16*1000)</f>
        <v>149.77960721734868</v>
      </c>
      <c r="L64" s="167">
        <f>'Приложение №1'!L64</f>
        <v>0</v>
      </c>
      <c r="M64" s="176">
        <f>IF(ISERR(L64/L16*1000),0,L64/L16*1000)</f>
        <v>0</v>
      </c>
      <c r="N64" s="167">
        <f>'Приложение №1'!N64</f>
        <v>0</v>
      </c>
      <c r="O64" s="176">
        <f>IF(ISERR(N64/N16*1000),0,N64/N16*1000)</f>
        <v>0</v>
      </c>
      <c r="P64" s="167">
        <f>'Приложение №1'!P64</f>
        <v>0</v>
      </c>
      <c r="Q64" s="176">
        <f>IF(ISERR(P64/P16*1000),0,P64/P16*1000)</f>
        <v>0</v>
      </c>
      <c r="R64" s="205">
        <f>'Приложение №1'!R64</f>
        <v>2787.2</v>
      </c>
      <c r="S64" s="176">
        <f>IF(ISERR(R64/R16*1000),0,R64/R16*1000)</f>
        <v>178.41619777363829</v>
      </c>
      <c r="T64" s="167">
        <f>'Приложение №1'!T64</f>
        <v>2161.6999999999998</v>
      </c>
      <c r="U64" s="176">
        <f>IF(ISERR(T64/T16*1000),0,T64/T16*1000)</f>
        <v>288.60762873659894</v>
      </c>
      <c r="V64" s="167">
        <f>'Приложение №1'!V64</f>
        <v>618.6</v>
      </c>
      <c r="W64" s="176">
        <f>IF(ISERR(V64/V16*1000),0,V64/V16*1000)</f>
        <v>197.71158271541805</v>
      </c>
      <c r="X64" s="167">
        <f>'Приложение №1'!X64</f>
        <v>7</v>
      </c>
      <c r="Y64" s="254">
        <f>IF(ISERR(X64/X16*1000),0,X64/X16*1000)</f>
        <v>1.3991605036977814</v>
      </c>
      <c r="Z64" s="205" t="e">
        <f>AB64+AD64+AF64</f>
        <v>#REF!</v>
      </c>
      <c r="AA64" s="176">
        <f>IF(ISERR(Z64/Z16*1000),0,Z64/Z16*1000)</f>
        <v>0</v>
      </c>
      <c r="AB64" s="167" t="e">
        <f>AB67+AB70+AB73+AB76</f>
        <v>#REF!</v>
      </c>
      <c r="AC64" s="176">
        <f>IF(ISERR(AB64/AB16*1000),0,AB64/AB16*1000)</f>
        <v>0</v>
      </c>
      <c r="AD64" s="167" t="e">
        <f>AD67+AD70+AD73+AD76</f>
        <v>#REF!</v>
      </c>
      <c r="AE64" s="176">
        <f>IF(ISERR(AD64/AD16*1000),0,AD64/AD16*1000)</f>
        <v>0</v>
      </c>
      <c r="AF64" s="167" t="e">
        <f>AF67+AF70+AF73+AF76</f>
        <v>#REF!</v>
      </c>
      <c r="AG64" s="206">
        <f>IF(ISERR(AF64/AF16*1000),0,AF64/AF16*1000)</f>
        <v>0</v>
      </c>
      <c r="AH64" s="394" t="e">
        <f>Z64-R64</f>
        <v>#REF!</v>
      </c>
      <c r="AI64" s="395" t="e">
        <f>ABS(AH64/R64*100)</f>
        <v>#REF!</v>
      </c>
      <c r="AJ64" s="286" t="e">
        <f>Z64/J64*100</f>
        <v>#REF!</v>
      </c>
      <c r="AK64" s="7"/>
      <c r="AN64" s="9"/>
    </row>
    <row r="65" spans="1:41" ht="14.25" hidden="1" thickTop="1">
      <c r="A65" s="924"/>
      <c r="B65" s="104" t="s">
        <v>50</v>
      </c>
      <c r="C65" s="66" t="s">
        <v>9</v>
      </c>
      <c r="D65" s="207">
        <f>'Приложение №1'!D65</f>
        <v>0</v>
      </c>
      <c r="E65" s="255"/>
      <c r="F65" s="207">
        <f>'Приложение №1'!F65</f>
        <v>0</v>
      </c>
      <c r="G65" s="255"/>
      <c r="H65" s="207">
        <f>'Приложение №1'!H65</f>
        <v>0</v>
      </c>
      <c r="I65" s="208"/>
      <c r="J65" s="207">
        <f>'Приложение №1'!J65</f>
        <v>0</v>
      </c>
      <c r="K65" s="48"/>
      <c r="L65" s="163">
        <f>'Приложение №1'!L65</f>
        <v>0</v>
      </c>
      <c r="M65" s="48"/>
      <c r="N65" s="163">
        <f>'Приложение №1'!N65</f>
        <v>0</v>
      </c>
      <c r="O65" s="48"/>
      <c r="P65" s="163">
        <f>'Приложение №1'!P65</f>
        <v>0</v>
      </c>
      <c r="Q65" s="48"/>
      <c r="R65" s="207">
        <f>'Приложение №1'!R65</f>
        <v>0</v>
      </c>
      <c r="S65" s="48"/>
      <c r="T65" s="163">
        <f>'Приложение №1'!T65</f>
        <v>0</v>
      </c>
      <c r="U65" s="48"/>
      <c r="V65" s="163">
        <f>'Приложение №1'!V65</f>
        <v>0</v>
      </c>
      <c r="W65" s="48"/>
      <c r="X65" s="163">
        <f>'Приложение №1'!X65</f>
        <v>0</v>
      </c>
      <c r="Y65" s="255"/>
      <c r="Z65" s="207" t="e">
        <f>AB65+AD65+AF65</f>
        <v>#REF!</v>
      </c>
      <c r="AA65" s="48"/>
      <c r="AB65" s="163" t="e">
        <f>#REF!</f>
        <v>#REF!</v>
      </c>
      <c r="AC65" s="48"/>
      <c r="AD65" s="163" t="e">
        <f>#REF!</f>
        <v>#REF!</v>
      </c>
      <c r="AE65" s="48"/>
      <c r="AF65" s="163" t="e">
        <f>#REF!</f>
        <v>#REF!</v>
      </c>
      <c r="AG65" s="208"/>
      <c r="AH65" s="390"/>
      <c r="AI65" s="391"/>
      <c r="AJ65" s="284"/>
      <c r="AK65" s="7"/>
      <c r="AN65" s="9"/>
    </row>
    <row r="66" spans="1:41" s="79" customFormat="1" hidden="1">
      <c r="A66" s="924"/>
      <c r="B66" s="129" t="s">
        <v>51</v>
      </c>
      <c r="C66" s="70" t="s">
        <v>52</v>
      </c>
      <c r="D66" s="310">
        <f>'Приложение №1'!D66</f>
        <v>0</v>
      </c>
      <c r="E66" s="256"/>
      <c r="F66" s="310">
        <f>'Приложение №1'!F66</f>
        <v>0</v>
      </c>
      <c r="G66" s="256"/>
      <c r="H66" s="310">
        <f>'Приложение №1'!H66</f>
        <v>0</v>
      </c>
      <c r="I66" s="209"/>
      <c r="J66" s="310">
        <f>'Приложение №1'!J66</f>
        <v>0</v>
      </c>
      <c r="K66" s="177"/>
      <c r="L66" s="164">
        <f>'Приложение №1'!L66</f>
        <v>0</v>
      </c>
      <c r="M66" s="177"/>
      <c r="N66" s="164">
        <f>'Приложение №1'!N66</f>
        <v>0</v>
      </c>
      <c r="O66" s="177"/>
      <c r="P66" s="164">
        <f>'Приложение №1'!P66</f>
        <v>0</v>
      </c>
      <c r="Q66" s="177"/>
      <c r="R66" s="310">
        <f>'Приложение №1'!R66</f>
        <v>0</v>
      </c>
      <c r="S66" s="177"/>
      <c r="T66" s="164">
        <f>'Приложение №1'!T66</f>
        <v>0</v>
      </c>
      <c r="U66" s="177"/>
      <c r="V66" s="164">
        <f>'Приложение №1'!V66</f>
        <v>0</v>
      </c>
      <c r="W66" s="177"/>
      <c r="X66" s="164">
        <f>'Приложение №1'!X66</f>
        <v>0</v>
      </c>
      <c r="Y66" s="256"/>
      <c r="Z66" s="310" t="e">
        <f>Z67/Z65</f>
        <v>#REF!</v>
      </c>
      <c r="AA66" s="177"/>
      <c r="AB66" s="164" t="e">
        <f>#REF!</f>
        <v>#REF!</v>
      </c>
      <c r="AC66" s="177"/>
      <c r="AD66" s="164" t="e">
        <f>#REF!</f>
        <v>#REF!</v>
      </c>
      <c r="AE66" s="177"/>
      <c r="AF66" s="164" t="e">
        <f>#REF!</f>
        <v>#REF!</v>
      </c>
      <c r="AG66" s="209"/>
      <c r="AH66" s="402"/>
      <c r="AI66" s="403"/>
      <c r="AJ66" s="291" t="e">
        <f>Z66/J66*100</f>
        <v>#REF!</v>
      </c>
      <c r="AK66" s="74"/>
      <c r="AM66" s="78"/>
      <c r="AN66" s="77"/>
      <c r="AO66" s="78"/>
    </row>
    <row r="67" spans="1:41" hidden="1">
      <c r="A67" s="925"/>
      <c r="B67" s="366" t="s">
        <v>53</v>
      </c>
      <c r="C67" s="58" t="s">
        <v>8</v>
      </c>
      <c r="D67" s="202">
        <f>'Приложение №1'!D67</f>
        <v>0</v>
      </c>
      <c r="E67" s="257"/>
      <c r="F67" s="202">
        <f>'Приложение №1'!F67</f>
        <v>0</v>
      </c>
      <c r="G67" s="257"/>
      <c r="H67" s="202">
        <f>'Приложение №1'!H67</f>
        <v>0</v>
      </c>
      <c r="I67" s="210"/>
      <c r="J67" s="202">
        <f>'Приложение №1'!J67</f>
        <v>0</v>
      </c>
      <c r="K67" s="46"/>
      <c r="L67" s="166">
        <f>'Приложение №1'!L67</f>
        <v>0</v>
      </c>
      <c r="M67" s="46"/>
      <c r="N67" s="166">
        <f>'Приложение №1'!N67</f>
        <v>0</v>
      </c>
      <c r="O67" s="46"/>
      <c r="P67" s="166">
        <f>'Приложение №1'!P67</f>
        <v>0</v>
      </c>
      <c r="Q67" s="46"/>
      <c r="R67" s="202">
        <f>'Приложение №1'!R67</f>
        <v>0</v>
      </c>
      <c r="S67" s="46"/>
      <c r="T67" s="166">
        <f>'Приложение №1'!T67</f>
        <v>0</v>
      </c>
      <c r="U67" s="46"/>
      <c r="V67" s="166">
        <f>'Приложение №1'!V67</f>
        <v>0</v>
      </c>
      <c r="W67" s="46"/>
      <c r="X67" s="166">
        <f>'Приложение №1'!X67</f>
        <v>0</v>
      </c>
      <c r="Y67" s="257"/>
      <c r="Z67" s="202" t="e">
        <f>AB67+AD67+AF67</f>
        <v>#REF!</v>
      </c>
      <c r="AA67" s="46"/>
      <c r="AB67" s="166" t="e">
        <f>#REF!</f>
        <v>#REF!</v>
      </c>
      <c r="AC67" s="46"/>
      <c r="AD67" s="166" t="e">
        <f>#REF!</f>
        <v>#REF!</v>
      </c>
      <c r="AE67" s="46"/>
      <c r="AF67" s="166" t="e">
        <f>#REF!</f>
        <v>#REF!</v>
      </c>
      <c r="AG67" s="210"/>
      <c r="AH67" s="396"/>
      <c r="AI67" s="397"/>
      <c r="AJ67" s="289" t="e">
        <f>Z67/J67*100</f>
        <v>#REF!</v>
      </c>
      <c r="AK67" s="7"/>
      <c r="AN67" s="9"/>
    </row>
    <row r="68" spans="1:41" ht="13.5" hidden="1">
      <c r="A68" s="918"/>
      <c r="B68" s="104" t="s">
        <v>54</v>
      </c>
      <c r="C68" s="70" t="s">
        <v>9</v>
      </c>
      <c r="D68" s="202">
        <f>'Приложение №1'!D68</f>
        <v>0</v>
      </c>
      <c r="E68" s="257"/>
      <c r="F68" s="207">
        <f>'Приложение №1'!F68</f>
        <v>0</v>
      </c>
      <c r="G68" s="257"/>
      <c r="H68" s="207">
        <f>'Приложение №1'!H68</f>
        <v>0</v>
      </c>
      <c r="I68" s="210"/>
      <c r="J68" s="202">
        <f>'Приложение №1'!J68</f>
        <v>0</v>
      </c>
      <c r="K68" s="46"/>
      <c r="L68" s="163">
        <f>'Приложение №1'!L68</f>
        <v>0</v>
      </c>
      <c r="M68" s="46"/>
      <c r="N68" s="163">
        <f>'Приложение №1'!N68</f>
        <v>0</v>
      </c>
      <c r="O68" s="46"/>
      <c r="P68" s="163">
        <f>'Приложение №1'!P68</f>
        <v>0</v>
      </c>
      <c r="Q68" s="46"/>
      <c r="R68" s="202">
        <f>'Приложение №1'!R68</f>
        <v>0</v>
      </c>
      <c r="S68" s="46"/>
      <c r="T68" s="163">
        <f>'Приложение №1'!T68</f>
        <v>0</v>
      </c>
      <c r="U68" s="48"/>
      <c r="V68" s="163">
        <f>'Приложение №1'!V68</f>
        <v>0</v>
      </c>
      <c r="W68" s="48"/>
      <c r="X68" s="163">
        <f>'Приложение №1'!X68</f>
        <v>0</v>
      </c>
      <c r="Y68" s="255"/>
      <c r="Z68" s="202" t="e">
        <f>AB68+AD68+AF68</f>
        <v>#REF!</v>
      </c>
      <c r="AA68" s="46"/>
      <c r="AB68" s="163" t="e">
        <f>#REF!</f>
        <v>#REF!</v>
      </c>
      <c r="AC68" s="48"/>
      <c r="AD68" s="163" t="e">
        <f>#REF!</f>
        <v>#REF!</v>
      </c>
      <c r="AE68" s="48"/>
      <c r="AF68" s="163" t="e">
        <f>#REF!</f>
        <v>#REF!</v>
      </c>
      <c r="AG68" s="208"/>
      <c r="AH68" s="396"/>
      <c r="AI68" s="397"/>
      <c r="AJ68" s="289"/>
      <c r="AK68" s="7"/>
      <c r="AN68" s="9"/>
    </row>
    <row r="69" spans="1:41" s="79" customFormat="1" hidden="1">
      <c r="A69" s="924"/>
      <c r="B69" s="129" t="s">
        <v>55</v>
      </c>
      <c r="C69" s="70" t="s">
        <v>52</v>
      </c>
      <c r="D69" s="310">
        <f>'Приложение №1'!D69</f>
        <v>0</v>
      </c>
      <c r="E69" s="256"/>
      <c r="F69" s="310">
        <f>'Приложение №1'!F69</f>
        <v>0</v>
      </c>
      <c r="G69" s="256"/>
      <c r="H69" s="310">
        <f>'Приложение №1'!H69</f>
        <v>0</v>
      </c>
      <c r="I69" s="209"/>
      <c r="J69" s="310">
        <f>'Приложение №1'!J69</f>
        <v>0</v>
      </c>
      <c r="K69" s="177"/>
      <c r="L69" s="164">
        <f>'Приложение №1'!L69</f>
        <v>0</v>
      </c>
      <c r="M69" s="177"/>
      <c r="N69" s="164">
        <f>'Приложение №1'!N69</f>
        <v>0</v>
      </c>
      <c r="O69" s="177"/>
      <c r="P69" s="164">
        <f>'Приложение №1'!P69</f>
        <v>0</v>
      </c>
      <c r="Q69" s="177"/>
      <c r="R69" s="310">
        <f>'Приложение №1'!R69</f>
        <v>0</v>
      </c>
      <c r="S69" s="177"/>
      <c r="T69" s="164">
        <f>'Приложение №1'!T69</f>
        <v>0</v>
      </c>
      <c r="U69" s="177"/>
      <c r="V69" s="164">
        <f>'Приложение №1'!V69</f>
        <v>0</v>
      </c>
      <c r="W69" s="177"/>
      <c r="X69" s="164">
        <f>'Приложение №1'!X69</f>
        <v>0</v>
      </c>
      <c r="Y69" s="256"/>
      <c r="Z69" s="310" t="e">
        <f>Z70/Z68</f>
        <v>#REF!</v>
      </c>
      <c r="AA69" s="177"/>
      <c r="AB69" s="164" t="e">
        <f>#REF!</f>
        <v>#REF!</v>
      </c>
      <c r="AC69" s="177"/>
      <c r="AD69" s="164" t="e">
        <f>#REF!</f>
        <v>#REF!</v>
      </c>
      <c r="AE69" s="177"/>
      <c r="AF69" s="164" t="e">
        <f>#REF!</f>
        <v>#REF!</v>
      </c>
      <c r="AG69" s="209"/>
      <c r="AH69" s="402"/>
      <c r="AI69" s="403"/>
      <c r="AJ69" s="291" t="e">
        <f>Z69/J69*100</f>
        <v>#REF!</v>
      </c>
      <c r="AK69" s="74"/>
      <c r="AM69" s="78"/>
      <c r="AN69" s="77"/>
      <c r="AO69" s="78"/>
    </row>
    <row r="70" spans="1:41" hidden="1">
      <c r="A70" s="925"/>
      <c r="B70" s="366" t="s">
        <v>53</v>
      </c>
      <c r="C70" s="58" t="s">
        <v>8</v>
      </c>
      <c r="D70" s="202">
        <f>'Приложение №1'!D70</f>
        <v>0</v>
      </c>
      <c r="E70" s="257"/>
      <c r="F70" s="202">
        <f>'Приложение №1'!F70</f>
        <v>0</v>
      </c>
      <c r="G70" s="257"/>
      <c r="H70" s="202">
        <f>'Приложение №1'!H70</f>
        <v>0</v>
      </c>
      <c r="I70" s="210"/>
      <c r="J70" s="202">
        <f>'Приложение №1'!J70</f>
        <v>0</v>
      </c>
      <c r="K70" s="46"/>
      <c r="L70" s="166">
        <f>'Приложение №1'!L70</f>
        <v>0</v>
      </c>
      <c r="M70" s="46"/>
      <c r="N70" s="166">
        <f>'Приложение №1'!N70</f>
        <v>0</v>
      </c>
      <c r="O70" s="46"/>
      <c r="P70" s="166">
        <f>'Приложение №1'!P70</f>
        <v>0</v>
      </c>
      <c r="Q70" s="46"/>
      <c r="R70" s="202">
        <f>'Приложение №1'!R70</f>
        <v>0</v>
      </c>
      <c r="S70" s="46"/>
      <c r="T70" s="166">
        <f>'Приложение №1'!T70</f>
        <v>0</v>
      </c>
      <c r="U70" s="46"/>
      <c r="V70" s="166">
        <f>'Приложение №1'!V70</f>
        <v>0</v>
      </c>
      <c r="W70" s="46"/>
      <c r="X70" s="166">
        <f>'Приложение №1'!X70</f>
        <v>0</v>
      </c>
      <c r="Y70" s="257"/>
      <c r="Z70" s="202" t="e">
        <f>AB70+AD70+AF70</f>
        <v>#REF!</v>
      </c>
      <c r="AA70" s="46"/>
      <c r="AB70" s="166" t="e">
        <f>#REF!</f>
        <v>#REF!</v>
      </c>
      <c r="AC70" s="46"/>
      <c r="AD70" s="166" t="e">
        <f>#REF!</f>
        <v>#REF!</v>
      </c>
      <c r="AE70" s="46"/>
      <c r="AF70" s="166" t="e">
        <f>#REF!</f>
        <v>#REF!</v>
      </c>
      <c r="AG70" s="210"/>
      <c r="AH70" s="396"/>
      <c r="AI70" s="397"/>
      <c r="AJ70" s="289" t="e">
        <f>Z70/J70*100</f>
        <v>#REF!</v>
      </c>
      <c r="AK70" s="7"/>
      <c r="AN70" s="9"/>
    </row>
    <row r="71" spans="1:41" ht="14.25" thickTop="1">
      <c r="A71" s="918"/>
      <c r="B71" s="104" t="s">
        <v>56</v>
      </c>
      <c r="C71" s="70" t="s">
        <v>9</v>
      </c>
      <c r="D71" s="202">
        <f>'Приложение №1'!D71</f>
        <v>0</v>
      </c>
      <c r="E71" s="257"/>
      <c r="F71" s="207">
        <f>'Приложение №1'!F71</f>
        <v>0</v>
      </c>
      <c r="G71" s="255"/>
      <c r="H71" s="207">
        <f>'Приложение №1'!H71</f>
        <v>0</v>
      </c>
      <c r="I71" s="208"/>
      <c r="J71" s="202">
        <f>'Приложение №1'!J71</f>
        <v>0</v>
      </c>
      <c r="K71" s="48"/>
      <c r="L71" s="163">
        <f>'Приложение №1'!L71</f>
        <v>0</v>
      </c>
      <c r="M71" s="48"/>
      <c r="N71" s="163">
        <f>'Приложение №1'!N71</f>
        <v>0</v>
      </c>
      <c r="O71" s="48"/>
      <c r="P71" s="163">
        <f>'Приложение №1'!P71</f>
        <v>0</v>
      </c>
      <c r="Q71" s="48"/>
      <c r="R71" s="202">
        <f>'Приложение №1'!R71</f>
        <v>0</v>
      </c>
      <c r="S71" s="48"/>
      <c r="T71" s="163">
        <f>'Приложение №1'!T71</f>
        <v>0</v>
      </c>
      <c r="U71" s="48"/>
      <c r="V71" s="163">
        <f>'Приложение №1'!V71</f>
        <v>0</v>
      </c>
      <c r="W71" s="48"/>
      <c r="X71" s="163">
        <f>'Приложение №1'!X71</f>
        <v>0</v>
      </c>
      <c r="Y71" s="255"/>
      <c r="Z71" s="202" t="e">
        <f>AB71+AD71+AF71</f>
        <v>#REF!</v>
      </c>
      <c r="AA71" s="48"/>
      <c r="AB71" s="163" t="e">
        <f>#REF!</f>
        <v>#REF!</v>
      </c>
      <c r="AC71" s="48"/>
      <c r="AD71" s="163" t="e">
        <f>#REF!</f>
        <v>#REF!</v>
      </c>
      <c r="AE71" s="48"/>
      <c r="AF71" s="163" t="e">
        <f>#REF!</f>
        <v>#REF!</v>
      </c>
      <c r="AG71" s="208"/>
      <c r="AH71" s="390"/>
      <c r="AI71" s="391"/>
      <c r="AJ71" s="284"/>
      <c r="AK71" s="7"/>
      <c r="AN71" s="9"/>
    </row>
    <row r="72" spans="1:41" s="79" customFormat="1">
      <c r="A72" s="924"/>
      <c r="B72" s="129" t="s">
        <v>57</v>
      </c>
      <c r="C72" s="70" t="s">
        <v>52</v>
      </c>
      <c r="D72" s="310">
        <f>'Приложение №1'!D72</f>
        <v>0</v>
      </c>
      <c r="E72" s="256"/>
      <c r="F72" s="310">
        <f>'Приложение №1'!F72</f>
        <v>0</v>
      </c>
      <c r="G72" s="256"/>
      <c r="H72" s="310">
        <f>'Приложение №1'!H72</f>
        <v>0</v>
      </c>
      <c r="I72" s="209"/>
      <c r="J72" s="310">
        <f>'Приложение №1'!J72</f>
        <v>0</v>
      </c>
      <c r="K72" s="177"/>
      <c r="L72" s="164">
        <f>'Приложение №1'!L72</f>
        <v>0</v>
      </c>
      <c r="M72" s="177"/>
      <c r="N72" s="164">
        <f>'Приложение №1'!N72</f>
        <v>0</v>
      </c>
      <c r="O72" s="177"/>
      <c r="P72" s="164">
        <f>'Приложение №1'!P72</f>
        <v>0</v>
      </c>
      <c r="Q72" s="177"/>
      <c r="R72" s="310">
        <f>'Приложение №1'!R72</f>
        <v>0</v>
      </c>
      <c r="S72" s="177"/>
      <c r="T72" s="164">
        <f>'Приложение №1'!T72</f>
        <v>0</v>
      </c>
      <c r="U72" s="177"/>
      <c r="V72" s="164">
        <f>'Приложение №1'!V72</f>
        <v>0</v>
      </c>
      <c r="W72" s="177"/>
      <c r="X72" s="164">
        <f>'Приложение №1'!X72</f>
        <v>0</v>
      </c>
      <c r="Y72" s="256"/>
      <c r="Z72" s="310" t="e">
        <f>Z73/Z71</f>
        <v>#REF!</v>
      </c>
      <c r="AA72" s="177"/>
      <c r="AB72" s="164" t="e">
        <f>#REF!</f>
        <v>#REF!</v>
      </c>
      <c r="AC72" s="177"/>
      <c r="AD72" s="164" t="e">
        <f>#REF!</f>
        <v>#REF!</v>
      </c>
      <c r="AE72" s="177"/>
      <c r="AF72" s="164" t="e">
        <f>#REF!</f>
        <v>#REF!</v>
      </c>
      <c r="AG72" s="209"/>
      <c r="AH72" s="402"/>
      <c r="AI72" s="403"/>
      <c r="AJ72" s="291" t="e">
        <f>Z72/J72*100</f>
        <v>#REF!</v>
      </c>
      <c r="AK72" s="74"/>
      <c r="AM72" s="78"/>
      <c r="AN72" s="77"/>
      <c r="AO72" s="78"/>
    </row>
    <row r="73" spans="1:41">
      <c r="A73" s="925"/>
      <c r="B73" s="366" t="s">
        <v>53</v>
      </c>
      <c r="C73" s="58" t="s">
        <v>8</v>
      </c>
      <c r="D73" s="202">
        <f>'Приложение №1'!D73</f>
        <v>0</v>
      </c>
      <c r="E73" s="257"/>
      <c r="F73" s="202">
        <f>'Приложение №1'!F73</f>
        <v>0</v>
      </c>
      <c r="G73" s="257"/>
      <c r="H73" s="202">
        <f>'Приложение №1'!H73</f>
        <v>0</v>
      </c>
      <c r="I73" s="210"/>
      <c r="J73" s="202">
        <f>'Приложение №1'!J73</f>
        <v>0</v>
      </c>
      <c r="K73" s="46"/>
      <c r="L73" s="166">
        <f>'Приложение №1'!L73</f>
        <v>0</v>
      </c>
      <c r="M73" s="46"/>
      <c r="N73" s="166">
        <f>'Приложение №1'!N73</f>
        <v>0</v>
      </c>
      <c r="O73" s="46"/>
      <c r="P73" s="166">
        <f>'Приложение №1'!P73</f>
        <v>0</v>
      </c>
      <c r="Q73" s="46"/>
      <c r="R73" s="202">
        <f>'Приложение №1'!R73</f>
        <v>0</v>
      </c>
      <c r="S73" s="46"/>
      <c r="T73" s="166">
        <f>'Приложение №1'!T73</f>
        <v>0</v>
      </c>
      <c r="U73" s="46"/>
      <c r="V73" s="166">
        <f>'Приложение №1'!V73</f>
        <v>0</v>
      </c>
      <c r="W73" s="46"/>
      <c r="X73" s="166">
        <f>'Приложение №1'!X73</f>
        <v>0</v>
      </c>
      <c r="Y73" s="257"/>
      <c r="Z73" s="202" t="e">
        <f>AB73+AD73+AF73</f>
        <v>#REF!</v>
      </c>
      <c r="AA73" s="46"/>
      <c r="AB73" s="166" t="e">
        <f>#REF!</f>
        <v>#REF!</v>
      </c>
      <c r="AC73" s="46"/>
      <c r="AD73" s="166" t="e">
        <f>#REF!</f>
        <v>#REF!</v>
      </c>
      <c r="AE73" s="46"/>
      <c r="AF73" s="166" t="e">
        <f>#REF!</f>
        <v>#REF!</v>
      </c>
      <c r="AG73" s="210"/>
      <c r="AH73" s="396"/>
      <c r="AI73" s="397"/>
      <c r="AJ73" s="289" t="e">
        <f>Z73/J73*100</f>
        <v>#REF!</v>
      </c>
      <c r="AK73" s="7"/>
      <c r="AN73" s="9"/>
    </row>
    <row r="74" spans="1:41" ht="13.5" hidden="1">
      <c r="A74" s="918"/>
      <c r="B74" s="104" t="s">
        <v>58</v>
      </c>
      <c r="C74" s="70" t="s">
        <v>9</v>
      </c>
      <c r="D74" s="202">
        <f>'Приложение №1'!D74</f>
        <v>1182.24</v>
      </c>
      <c r="E74" s="257"/>
      <c r="F74" s="207">
        <f>'Приложение №1'!F74</f>
        <v>1383</v>
      </c>
      <c r="G74" s="257"/>
      <c r="H74" s="207">
        <f>'Приложение №1'!H74</f>
        <v>1124.5</v>
      </c>
      <c r="I74" s="210"/>
      <c r="J74" s="202">
        <f>'Приложение №1'!J74</f>
        <v>1182.5</v>
      </c>
      <c r="K74" s="46"/>
      <c r="L74" s="163">
        <f>'Приложение №1'!L74</f>
        <v>0</v>
      </c>
      <c r="M74" s="46"/>
      <c r="N74" s="163">
        <f>'Приложение №1'!N74</f>
        <v>0</v>
      </c>
      <c r="O74" s="46"/>
      <c r="P74" s="163">
        <f>'Приложение №1'!P74</f>
        <v>0</v>
      </c>
      <c r="Q74" s="46"/>
      <c r="R74" s="202">
        <f>'Приложение №1'!R74</f>
        <v>961.1</v>
      </c>
      <c r="S74" s="46"/>
      <c r="T74" s="163">
        <f>'Приложение №1'!T74</f>
        <v>745.4</v>
      </c>
      <c r="U74" s="48"/>
      <c r="V74" s="163">
        <f>'Приложение №1'!V74</f>
        <v>213.3</v>
      </c>
      <c r="W74" s="48"/>
      <c r="X74" s="163">
        <f>'Приложение №1'!X74</f>
        <v>2.4</v>
      </c>
      <c r="Y74" s="255"/>
      <c r="Z74" s="202" t="e">
        <f>AB74+AD74+AF74</f>
        <v>#REF!</v>
      </c>
      <c r="AA74" s="46"/>
      <c r="AB74" s="163" t="e">
        <f>#REF!</f>
        <v>#REF!</v>
      </c>
      <c r="AC74" s="48"/>
      <c r="AD74" s="163" t="e">
        <f>#REF!</f>
        <v>#REF!</v>
      </c>
      <c r="AE74" s="48"/>
      <c r="AF74" s="163" t="e">
        <f>#REF!</f>
        <v>#REF!</v>
      </c>
      <c r="AG74" s="208"/>
      <c r="AH74" s="396"/>
      <c r="AI74" s="397"/>
      <c r="AJ74" s="289"/>
      <c r="AK74" s="7"/>
      <c r="AN74" s="9"/>
    </row>
    <row r="75" spans="1:41" s="79" customFormat="1" hidden="1">
      <c r="A75" s="924"/>
      <c r="B75" s="129" t="s">
        <v>59</v>
      </c>
      <c r="C75" s="70" t="s">
        <v>52</v>
      </c>
      <c r="D75" s="310">
        <f>'Приложение №1'!D75</f>
        <v>2.9209999999999998</v>
      </c>
      <c r="E75" s="256"/>
      <c r="F75" s="310">
        <f>'Приложение №1'!F75</f>
        <v>2.5838756326825743</v>
      </c>
      <c r="G75" s="256"/>
      <c r="H75" s="310">
        <f>'Приложение №1'!H75</f>
        <v>2.5838756326825743</v>
      </c>
      <c r="I75" s="209"/>
      <c r="J75" s="310">
        <f>'Приложение №1'!J75</f>
        <v>2.9209999999999998</v>
      </c>
      <c r="K75" s="177"/>
      <c r="L75" s="164">
        <f>'Приложение №1'!L75</f>
        <v>0</v>
      </c>
      <c r="M75" s="177"/>
      <c r="N75" s="164">
        <f>'Приложение №1'!N75</f>
        <v>0</v>
      </c>
      <c r="O75" s="177"/>
      <c r="P75" s="164">
        <f>'Приложение №1'!P75</f>
        <v>0</v>
      </c>
      <c r="Q75" s="177"/>
      <c r="R75" s="310">
        <f>'Приложение №1'!R75</f>
        <v>2.9</v>
      </c>
      <c r="S75" s="177"/>
      <c r="T75" s="164">
        <f>'Приложение №1'!T75</f>
        <v>2.9</v>
      </c>
      <c r="U75" s="177"/>
      <c r="V75" s="164">
        <f>'Приложение №1'!V75</f>
        <v>2.9</v>
      </c>
      <c r="W75" s="177"/>
      <c r="X75" s="164">
        <f>'Приложение №1'!X75</f>
        <v>2.9</v>
      </c>
      <c r="Y75" s="256"/>
      <c r="Z75" s="310" t="e">
        <f>Z76/Z74</f>
        <v>#REF!</v>
      </c>
      <c r="AA75" s="177"/>
      <c r="AB75" s="164" t="e">
        <f>#REF!</f>
        <v>#REF!</v>
      </c>
      <c r="AC75" s="177"/>
      <c r="AD75" s="164" t="e">
        <f>#REF!</f>
        <v>#REF!</v>
      </c>
      <c r="AE75" s="177"/>
      <c r="AF75" s="164" t="e">
        <f>#REF!</f>
        <v>#REF!</v>
      </c>
      <c r="AG75" s="209"/>
      <c r="AH75" s="402"/>
      <c r="AI75" s="403"/>
      <c r="AJ75" s="291" t="e">
        <f>Z75/J75*100</f>
        <v>#REF!</v>
      </c>
      <c r="AK75" s="74"/>
      <c r="AM75" s="78"/>
      <c r="AN75" s="77"/>
      <c r="AO75" s="78"/>
    </row>
    <row r="76" spans="1:41" hidden="1">
      <c r="A76" s="925"/>
      <c r="B76" s="366" t="s">
        <v>53</v>
      </c>
      <c r="C76" s="58" t="s">
        <v>8</v>
      </c>
      <c r="D76" s="202">
        <f>'Приложение №1'!D76</f>
        <v>3452</v>
      </c>
      <c r="E76" s="257"/>
      <c r="F76" s="202">
        <f>'Приложение №1'!F76</f>
        <v>3573.5</v>
      </c>
      <c r="G76" s="257"/>
      <c r="H76" s="202">
        <f>'Приложение №1'!H76</f>
        <v>2905.5681489515546</v>
      </c>
      <c r="I76" s="210"/>
      <c r="J76" s="202">
        <f>'Приложение №1'!J76</f>
        <v>3454.0824999999995</v>
      </c>
      <c r="K76" s="46"/>
      <c r="L76" s="166">
        <f>'Приложение №1'!L76</f>
        <v>0</v>
      </c>
      <c r="M76" s="46"/>
      <c r="N76" s="166">
        <f>'Приложение №1'!N76</f>
        <v>0</v>
      </c>
      <c r="O76" s="46"/>
      <c r="P76" s="166">
        <f>'Приложение №1'!P76</f>
        <v>0</v>
      </c>
      <c r="Q76" s="46"/>
      <c r="R76" s="202">
        <f>'Приложение №1'!R76</f>
        <v>2787.2</v>
      </c>
      <c r="S76" s="46"/>
      <c r="T76" s="166">
        <f>'Приложение №1'!T76</f>
        <v>2161.6999999999998</v>
      </c>
      <c r="U76" s="46"/>
      <c r="V76" s="166">
        <f>'Приложение №1'!V76</f>
        <v>618.6</v>
      </c>
      <c r="W76" s="46"/>
      <c r="X76" s="166">
        <f>'Приложение №1'!X76</f>
        <v>7</v>
      </c>
      <c r="Y76" s="257"/>
      <c r="Z76" s="202" t="e">
        <f>AB76+AD76+AF76</f>
        <v>#REF!</v>
      </c>
      <c r="AA76" s="46"/>
      <c r="AB76" s="166" t="e">
        <f>#REF!</f>
        <v>#REF!</v>
      </c>
      <c r="AC76" s="46"/>
      <c r="AD76" s="166" t="e">
        <f>#REF!</f>
        <v>#REF!</v>
      </c>
      <c r="AE76" s="46"/>
      <c r="AF76" s="166" t="e">
        <f>#REF!</f>
        <v>#REF!</v>
      </c>
      <c r="AG76" s="210"/>
      <c r="AH76" s="396"/>
      <c r="AI76" s="397"/>
      <c r="AJ76" s="289" t="e">
        <f>Z76/J76*100</f>
        <v>#REF!</v>
      </c>
      <c r="AK76" s="7"/>
      <c r="AN76" s="9"/>
    </row>
    <row r="77" spans="1:41">
      <c r="A77" s="926" t="s">
        <v>27</v>
      </c>
      <c r="B77" s="929" t="s">
        <v>41</v>
      </c>
      <c r="C77" s="80" t="s">
        <v>33</v>
      </c>
      <c r="D77" s="202">
        <f>'Приложение №1'!D77</f>
        <v>10.23</v>
      </c>
      <c r="E77" s="258">
        <f>IF(ISERR(D77/D11*1000),0,D77/D11*1000)</f>
        <v>0.69995142077138339</v>
      </c>
      <c r="F77" s="207">
        <f>'Приложение №1'!F77</f>
        <v>19.600000000000001</v>
      </c>
      <c r="G77" s="258">
        <f>IF(ISERR(F77/F11*1000),0,F77/F11*1000)</f>
        <v>1.4702242091919018</v>
      </c>
      <c r="H77" s="207">
        <f>'Приложение №1'!H77</f>
        <v>9.6999999999999993</v>
      </c>
      <c r="I77" s="211">
        <f>IF(ISERR(H77/H11*1000),0,H77/H11*1000)</f>
        <v>0.69785678827600583</v>
      </c>
      <c r="J77" s="202">
        <f>'Приложение №1'!J77</f>
        <v>10.199999999999999</v>
      </c>
      <c r="K77" s="178">
        <f>IF(ISERR(J77/J11*1000),0,J77/J11*1000)</f>
        <v>0.69789877730871064</v>
      </c>
      <c r="L77" s="163">
        <f>'Приложение №1'!L77</f>
        <v>0</v>
      </c>
      <c r="M77" s="178">
        <f>IF(ISERR(L77/L11*1000),0,L77/L11*1000)</f>
        <v>0</v>
      </c>
      <c r="N77" s="163">
        <f>'Приложение №1'!N77</f>
        <v>0</v>
      </c>
      <c r="O77" s="178">
        <f>IF(ISERR(N77/N11*1000),0,N77/N11*1000)</f>
        <v>0</v>
      </c>
      <c r="P77" s="163">
        <f>'Приложение №1'!P77</f>
        <v>0</v>
      </c>
      <c r="Q77" s="178">
        <f>IF(ISERR(P77/P11*1000),0,P77/P11*1000)</f>
        <v>0</v>
      </c>
      <c r="R77" s="202">
        <f>'Приложение №1'!R77</f>
        <v>8.4</v>
      </c>
      <c r="S77" s="178">
        <f>IF(ISERR(R77/R11*1000),0,R77/R11*1000)</f>
        <v>0.69992417488105463</v>
      </c>
      <c r="T77" s="163">
        <f>'Приложение №1'!T77</f>
        <v>5.5</v>
      </c>
      <c r="U77" s="178">
        <f>IF(ISERR(T77/T11*1000),0,T77/T11*1000)</f>
        <v>0.69436553926952749</v>
      </c>
      <c r="V77" s="163">
        <f>'Приложение №1'!V77</f>
        <v>2.8</v>
      </c>
      <c r="W77" s="178">
        <f>IF(ISERR(V77/V11*1000),0,V77/V11*1000)</f>
        <v>0.7115086524534342</v>
      </c>
      <c r="X77" s="163">
        <f>'Приложение №1'!X77</f>
        <v>0.1</v>
      </c>
      <c r="Y77" s="258">
        <f>IF(ISERR(X77/X11*1000),0,X77/X11*1000)</f>
        <v>0.68965517241379315</v>
      </c>
      <c r="Z77" s="202" t="e">
        <f>AB77+AD77+AF77</f>
        <v>#REF!</v>
      </c>
      <c r="AA77" s="178">
        <f>IF(ISERR(Z77/Z11*1000),0,Z77/Z11*1000)</f>
        <v>0</v>
      </c>
      <c r="AB77" s="163" t="e">
        <f>AB80</f>
        <v>#REF!</v>
      </c>
      <c r="AC77" s="178">
        <f>IF(ISERR(AB77/AB11*1000),0,AB77/AB11*1000)</f>
        <v>0</v>
      </c>
      <c r="AD77" s="163" t="e">
        <f>AD80</f>
        <v>#REF!</v>
      </c>
      <c r="AE77" s="178">
        <f>IF(ISERR(AD77/AD11*1000),0,AD77/AD11*1000)</f>
        <v>0</v>
      </c>
      <c r="AF77" s="163" t="e">
        <f>AF80</f>
        <v>#REF!</v>
      </c>
      <c r="AG77" s="211">
        <f>IF(ISERR(AF77/AF11*1000),0,AF77/AF11*1000)</f>
        <v>0</v>
      </c>
      <c r="AH77" s="404"/>
      <c r="AI77" s="405"/>
      <c r="AJ77" s="292"/>
      <c r="AK77" s="22"/>
      <c r="AL77" s="25"/>
      <c r="AM77" s="31"/>
      <c r="AN77" s="33"/>
    </row>
    <row r="78" spans="1:41" ht="15">
      <c r="A78" s="927"/>
      <c r="B78" s="930"/>
      <c r="C78" s="81" t="s">
        <v>62</v>
      </c>
      <c r="D78" s="202">
        <f>'Приложение №1'!D78</f>
        <v>28.439499999999999</v>
      </c>
      <c r="E78" s="256"/>
      <c r="F78" s="270">
        <f>'Приложение №1'!F78</f>
        <v>28.421568627450981</v>
      </c>
      <c r="G78" s="256"/>
      <c r="H78" s="270">
        <f>'Приложение №1'!H78</f>
        <v>28.421568627450981</v>
      </c>
      <c r="I78" s="209"/>
      <c r="J78" s="202">
        <f>'Приложение №1'!J78</f>
        <v>31.809999999999995</v>
      </c>
      <c r="K78" s="177"/>
      <c r="L78" s="164">
        <f>'Приложение №1'!L78</f>
        <v>0</v>
      </c>
      <c r="M78" s="177"/>
      <c r="N78" s="164">
        <f>'Приложение №1'!N78</f>
        <v>0</v>
      </c>
      <c r="O78" s="177"/>
      <c r="P78" s="164">
        <f>'Приложение №1'!P78</f>
        <v>0</v>
      </c>
      <c r="Q78" s="177"/>
      <c r="R78" s="202">
        <f>'Приложение №1'!R78</f>
        <v>31.8</v>
      </c>
      <c r="S78" s="177"/>
      <c r="T78" s="164">
        <f>'Приложение №1'!T78</f>
        <v>31.8</v>
      </c>
      <c r="U78" s="177"/>
      <c r="V78" s="164">
        <f>'Приложение №1'!V78</f>
        <v>31.8</v>
      </c>
      <c r="W78" s="177"/>
      <c r="X78" s="164">
        <f>'Приложение №1'!X78</f>
        <v>31.8</v>
      </c>
      <c r="Y78" s="256"/>
      <c r="Z78" s="202" t="e">
        <f>Z81</f>
        <v>#REF!</v>
      </c>
      <c r="AA78" s="177"/>
      <c r="AB78" s="164" t="e">
        <f>AB81</f>
        <v>#REF!</v>
      </c>
      <c r="AC78" s="177"/>
      <c r="AD78" s="164" t="e">
        <f>AD81</f>
        <v>#REF!</v>
      </c>
      <c r="AE78" s="177"/>
      <c r="AF78" s="164" t="e">
        <f>AF81</f>
        <v>#REF!</v>
      </c>
      <c r="AG78" s="209"/>
      <c r="AH78" s="404"/>
      <c r="AI78" s="405"/>
      <c r="AJ78" s="292" t="e">
        <f>Z78/J78*100</f>
        <v>#REF!</v>
      </c>
      <c r="AK78" s="22"/>
      <c r="AL78" s="25"/>
      <c r="AM78" s="31"/>
      <c r="AN78" s="33"/>
    </row>
    <row r="79" spans="1:41" ht="14.25" customHeight="1" thickBot="1">
      <c r="A79" s="928"/>
      <c r="B79" s="931"/>
      <c r="C79" s="82" t="s">
        <v>8</v>
      </c>
      <c r="D79" s="212">
        <f>'Приложение №1'!D79</f>
        <v>290.96878999999996</v>
      </c>
      <c r="E79" s="251">
        <f>IF(ISERR(D79/D16*1000),0,D79/D16*1000)</f>
        <v>12.617298827896326</v>
      </c>
      <c r="F79" s="212">
        <f>'Приложение №1'!F79</f>
        <v>289.89999999999998</v>
      </c>
      <c r="G79" s="254">
        <f>IF(ISERR(F79/F16*1000),0,F79/F16*1000)</f>
        <v>16.48058031653629</v>
      </c>
      <c r="H79" s="212">
        <f>'Приложение №1'!H79</f>
        <v>275.68921568627451</v>
      </c>
      <c r="I79" s="206">
        <f>IF(ISERR(H79/H16*1000),0,H79/H16*1000)</f>
        <v>15.17034791839907</v>
      </c>
      <c r="J79" s="212">
        <f>'Приложение №1'!J79</f>
        <v>324.46199999999999</v>
      </c>
      <c r="K79" s="49">
        <f>IF(ISERR(J79/J16*1000),0,J79/J16*1000)</f>
        <v>14.069667101742763</v>
      </c>
      <c r="L79" s="169">
        <f>'Приложение №1'!L79</f>
        <v>0</v>
      </c>
      <c r="M79" s="49">
        <f>IF(ISERR(L79/L16*1000),0,L79/L16*1000)</f>
        <v>0</v>
      </c>
      <c r="N79" s="169">
        <f>'Приложение №1'!N79</f>
        <v>0</v>
      </c>
      <c r="O79" s="49">
        <f>IF(ISERR(N79/N16*1000),0,N79/N16*1000)</f>
        <v>0</v>
      </c>
      <c r="P79" s="169">
        <f>'Приложение №1'!P79</f>
        <v>0</v>
      </c>
      <c r="Q79" s="49">
        <f>IF(ISERR(P79/P16*1000),0,P79/P16*1000)</f>
        <v>0</v>
      </c>
      <c r="R79" s="212">
        <f>'Приложение №1'!R79</f>
        <v>267.10000000000002</v>
      </c>
      <c r="S79" s="49">
        <f>IF(ISERR(R79/R16*1000),0,R79/R16*1000)</f>
        <v>17.097792201972872</v>
      </c>
      <c r="T79" s="169">
        <f>'Приложение №1'!T79</f>
        <v>174.9</v>
      </c>
      <c r="U79" s="176">
        <f>IF(ISERR(T79/T16*1000),0,T79/T16*1000)</f>
        <v>23.350823086474147</v>
      </c>
      <c r="V79" s="169">
        <f>'Приложение №1'!V79</f>
        <v>89</v>
      </c>
      <c r="W79" s="176">
        <f>IF(ISERR(V79/V16*1000),0,V79/V16*1000)</f>
        <v>28.445410380976732</v>
      </c>
      <c r="X79" s="169">
        <f>'Приложение №1'!X79</f>
        <v>3.2</v>
      </c>
      <c r="Y79" s="254">
        <f>IF(ISERR(X79/X16*1000),0,X79/X16*1000)</f>
        <v>0.639616230261843</v>
      </c>
      <c r="Z79" s="212" t="e">
        <f>AB79+AD79+AF79</f>
        <v>#REF!</v>
      </c>
      <c r="AA79" s="49">
        <f>IF(ISERR(Z79/Z16*1000),0,Z79/Z16*1000)</f>
        <v>0</v>
      </c>
      <c r="AB79" s="169" t="e">
        <f>AB82</f>
        <v>#REF!</v>
      </c>
      <c r="AC79" s="176">
        <f>IF(ISERR(AB79/AB16*1000),0,AB79/AB16*1000)</f>
        <v>0</v>
      </c>
      <c r="AD79" s="169" t="e">
        <f>AD82</f>
        <v>#REF!</v>
      </c>
      <c r="AE79" s="176">
        <f>IF(ISERR(AD79/AD16*1000),0,AD79/AD16*1000)</f>
        <v>0</v>
      </c>
      <c r="AF79" s="169" t="e">
        <f>AF82</f>
        <v>#REF!</v>
      </c>
      <c r="AG79" s="206">
        <f>IF(ISERR(AF79/AF16*1000),0,AF79/AF16*1000)</f>
        <v>0</v>
      </c>
      <c r="AH79" s="394" t="e">
        <f>Z79-R79</f>
        <v>#REF!</v>
      </c>
      <c r="AI79" s="395" t="e">
        <f>ABS(AH79/R79*100)</f>
        <v>#REF!</v>
      </c>
      <c r="AJ79" s="286" t="e">
        <f>Z79/J79*100</f>
        <v>#REF!</v>
      </c>
      <c r="AK79" s="7"/>
      <c r="AM79" s="34"/>
      <c r="AN79" s="33"/>
    </row>
    <row r="80" spans="1:41" ht="15.75" thickTop="1">
      <c r="A80" s="369"/>
      <c r="B80" s="105" t="s">
        <v>60</v>
      </c>
      <c r="C80" s="83" t="s">
        <v>33</v>
      </c>
      <c r="D80" s="207">
        <f>'Приложение №1'!D80</f>
        <v>10.23</v>
      </c>
      <c r="E80" s="252"/>
      <c r="F80" s="207">
        <f>'Приложение №1'!F80</f>
        <v>10.199999999999999</v>
      </c>
      <c r="G80" s="252"/>
      <c r="H80" s="207">
        <f>'Приложение №1'!H80</f>
        <v>9.6999999999999993</v>
      </c>
      <c r="I80" s="203"/>
      <c r="J80" s="207">
        <f>'Приложение №1'!J80</f>
        <v>10.199999999999999</v>
      </c>
      <c r="K80" s="40"/>
      <c r="L80" s="163">
        <f>'Приложение №1'!L80</f>
        <v>0</v>
      </c>
      <c r="M80" s="40"/>
      <c r="N80" s="163">
        <f>'Приложение №1'!N80</f>
        <v>0</v>
      </c>
      <c r="O80" s="40"/>
      <c r="P80" s="163">
        <f>'Приложение №1'!P80</f>
        <v>0</v>
      </c>
      <c r="Q80" s="40"/>
      <c r="R80" s="207">
        <f>'Приложение №1'!R80</f>
        <v>8.4</v>
      </c>
      <c r="S80" s="40"/>
      <c r="T80" s="163">
        <f>'Приложение №1'!T80</f>
        <v>5.5</v>
      </c>
      <c r="U80" s="40"/>
      <c r="V80" s="163">
        <f>'Приложение №1'!V80</f>
        <v>2.8</v>
      </c>
      <c r="W80" s="40"/>
      <c r="X80" s="163">
        <f>'Приложение №1'!X80</f>
        <v>0.1</v>
      </c>
      <c r="Y80" s="252"/>
      <c r="Z80" s="207" t="e">
        <f>AB80+AD80+AF80</f>
        <v>#REF!</v>
      </c>
      <c r="AA80" s="40"/>
      <c r="AB80" s="163" t="e">
        <f>#REF!</f>
        <v>#REF!</v>
      </c>
      <c r="AC80" s="48"/>
      <c r="AD80" s="163" t="e">
        <f>#REF!</f>
        <v>#REF!</v>
      </c>
      <c r="AE80" s="48"/>
      <c r="AF80" s="163" t="e">
        <f>#REF!</f>
        <v>#REF!</v>
      </c>
      <c r="AG80" s="203"/>
      <c r="AH80" s="406"/>
      <c r="AI80" s="407"/>
      <c r="AJ80" s="293"/>
      <c r="AK80" s="7"/>
      <c r="AM80" s="34"/>
      <c r="AN80" s="33"/>
    </row>
    <row r="81" spans="1:41" ht="15">
      <c r="A81" s="368"/>
      <c r="B81" s="105" t="s">
        <v>61</v>
      </c>
      <c r="C81" s="81" t="s">
        <v>62</v>
      </c>
      <c r="D81" s="202">
        <f>'Приложение №1'!D81</f>
        <v>28.439499999999999</v>
      </c>
      <c r="E81" s="250"/>
      <c r="F81" s="310">
        <f>'Приложение №1'!F81</f>
        <v>28.421568627450981</v>
      </c>
      <c r="G81" s="250"/>
      <c r="H81" s="310">
        <f>'Приложение №1'!H81</f>
        <v>28.421568627450981</v>
      </c>
      <c r="I81" s="199"/>
      <c r="J81" s="202">
        <f>'Приложение №1'!J81</f>
        <v>31.809999999999995</v>
      </c>
      <c r="K81" s="73"/>
      <c r="L81" s="168">
        <f>'Приложение №1'!L81</f>
        <v>0</v>
      </c>
      <c r="M81" s="73"/>
      <c r="N81" s="168">
        <f>'Приложение №1'!N81</f>
        <v>0</v>
      </c>
      <c r="O81" s="73"/>
      <c r="P81" s="168">
        <f>'Приложение №1'!P81</f>
        <v>0</v>
      </c>
      <c r="Q81" s="73"/>
      <c r="R81" s="310">
        <f>'Приложение №1'!R81</f>
        <v>31.8</v>
      </c>
      <c r="S81" s="177"/>
      <c r="T81" s="164">
        <f>'Приложение №1'!T81</f>
        <v>31.8</v>
      </c>
      <c r="U81" s="177"/>
      <c r="V81" s="164">
        <f>'Приложение №1'!V81</f>
        <v>31.8</v>
      </c>
      <c r="W81" s="177"/>
      <c r="X81" s="164">
        <f>'Приложение №1'!X81</f>
        <v>31.8</v>
      </c>
      <c r="Y81" s="250"/>
      <c r="Z81" s="202" t="e">
        <f>Z82/Z80</f>
        <v>#REF!</v>
      </c>
      <c r="AA81" s="73"/>
      <c r="AB81" s="168" t="e">
        <f>#REF!</f>
        <v>#REF!</v>
      </c>
      <c r="AC81" s="73"/>
      <c r="AD81" s="168" t="e">
        <f>#REF!</f>
        <v>#REF!</v>
      </c>
      <c r="AE81" s="73"/>
      <c r="AF81" s="168" t="e">
        <f>#REF!</f>
        <v>#REF!</v>
      </c>
      <c r="AG81" s="199"/>
      <c r="AH81" s="408"/>
      <c r="AI81" s="409"/>
      <c r="AJ81" s="288" t="e">
        <f>Z81/J81*100</f>
        <v>#REF!</v>
      </c>
      <c r="AK81" s="7"/>
      <c r="AM81" s="34"/>
      <c r="AN81" s="33"/>
    </row>
    <row r="82" spans="1:41" ht="15">
      <c r="A82" s="368"/>
      <c r="B82" s="106" t="s">
        <v>53</v>
      </c>
      <c r="C82" s="84" t="s">
        <v>8</v>
      </c>
      <c r="D82" s="202">
        <f>'Приложение №1'!D82</f>
        <v>290.39999999999998</v>
      </c>
      <c r="E82" s="253"/>
      <c r="F82" s="202">
        <f>'Приложение №1'!F82</f>
        <v>289.89999999999998</v>
      </c>
      <c r="G82" s="253"/>
      <c r="H82" s="202">
        <f>'Приложение №1'!H82</f>
        <v>275.68921568627451</v>
      </c>
      <c r="I82" s="204"/>
      <c r="J82" s="202">
        <f>'Приложение №1'!J82</f>
        <v>324.46199999999999</v>
      </c>
      <c r="K82" s="2"/>
      <c r="L82" s="154">
        <f>'Приложение №1'!L82</f>
        <v>0</v>
      </c>
      <c r="M82" s="2"/>
      <c r="N82" s="154">
        <f>'Приложение №1'!N82</f>
        <v>0</v>
      </c>
      <c r="O82" s="2"/>
      <c r="P82" s="154">
        <f>'Приложение №1'!P82</f>
        <v>0</v>
      </c>
      <c r="Q82" s="2"/>
      <c r="R82" s="202">
        <f>'Приложение №1'!R82</f>
        <v>267.10000000000002</v>
      </c>
      <c r="S82" s="2"/>
      <c r="T82" s="154">
        <f>'Приложение №1'!T82</f>
        <v>174.9</v>
      </c>
      <c r="U82" s="2"/>
      <c r="V82" s="154">
        <f>'Приложение №1'!V82</f>
        <v>89</v>
      </c>
      <c r="W82" s="2"/>
      <c r="X82" s="154">
        <f>'Приложение №1'!X82</f>
        <v>3.2</v>
      </c>
      <c r="Y82" s="253"/>
      <c r="Z82" s="202" t="e">
        <f>AB82+AD82+AF82</f>
        <v>#REF!</v>
      </c>
      <c r="AA82" s="2"/>
      <c r="AB82" s="154" t="e">
        <f>#REF!</f>
        <v>#REF!</v>
      </c>
      <c r="AC82" s="2"/>
      <c r="AD82" s="154" t="e">
        <f>#REF!</f>
        <v>#REF!</v>
      </c>
      <c r="AE82" s="2"/>
      <c r="AF82" s="154" t="e">
        <f>#REF!</f>
        <v>#REF!</v>
      </c>
      <c r="AG82" s="204"/>
      <c r="AH82" s="408"/>
      <c r="AI82" s="409"/>
      <c r="AJ82" s="288" t="e">
        <f>Z82/J82*100</f>
        <v>#REF!</v>
      </c>
      <c r="AK82" s="7"/>
      <c r="AM82" s="34"/>
      <c r="AN82" s="33"/>
    </row>
    <row r="83" spans="1:41" ht="15">
      <c r="A83" s="368"/>
      <c r="B83" s="107" t="s">
        <v>139</v>
      </c>
      <c r="C83" s="80" t="s">
        <v>33</v>
      </c>
      <c r="D83" s="202">
        <f>'Приложение №1'!D83</f>
        <v>68.78</v>
      </c>
      <c r="E83" s="253"/>
      <c r="F83" s="202">
        <f>'Приложение №1'!F83</f>
        <v>0</v>
      </c>
      <c r="G83" s="253"/>
      <c r="H83" s="202">
        <f>'Приложение №1'!H83</f>
        <v>0</v>
      </c>
      <c r="I83" s="204"/>
      <c r="J83" s="202">
        <f>'Приложение №1'!J83</f>
        <v>68.8</v>
      </c>
      <c r="K83" s="2"/>
      <c r="L83" s="272"/>
      <c r="M83" s="2"/>
      <c r="N83" s="166">
        <f>'Приложение №1'!N83</f>
        <v>0</v>
      </c>
      <c r="O83" s="2"/>
      <c r="P83" s="272"/>
      <c r="Q83" s="2"/>
      <c r="R83" s="202">
        <f>'Приложение №1'!R83</f>
        <v>0</v>
      </c>
      <c r="S83" s="2"/>
      <c r="T83" s="272"/>
      <c r="U83" s="2"/>
      <c r="V83" s="166">
        <f>'Приложение №1'!V83</f>
        <v>0</v>
      </c>
      <c r="W83" s="2"/>
      <c r="X83" s="272"/>
      <c r="Y83" s="253"/>
      <c r="Z83" s="202" t="e">
        <f>AB83+AD83+AF83</f>
        <v>#REF!</v>
      </c>
      <c r="AA83" s="2"/>
      <c r="AB83" s="272"/>
      <c r="AC83" s="2"/>
      <c r="AD83" s="166" t="e">
        <f>#REF!</f>
        <v>#REF!</v>
      </c>
      <c r="AE83" s="2"/>
      <c r="AF83" s="272"/>
      <c r="AG83" s="204"/>
      <c r="AH83" s="408"/>
      <c r="AI83" s="409"/>
      <c r="AJ83" s="294"/>
      <c r="AK83" s="7"/>
      <c r="AM83" s="34"/>
      <c r="AN83" s="33"/>
    </row>
    <row r="84" spans="1:41" ht="13.5" customHeight="1">
      <c r="A84" s="937" t="s">
        <v>126</v>
      </c>
      <c r="B84" s="939" t="s">
        <v>10</v>
      </c>
      <c r="C84" s="58" t="s">
        <v>101</v>
      </c>
      <c r="D84" s="202">
        <f>'Приложение №1'!D84</f>
        <v>2.996</v>
      </c>
      <c r="E84" s="259">
        <f>IF(ISERR(D84/D11*1000),0,D84/D11*1000)</f>
        <v>0.20499066047224482</v>
      </c>
      <c r="F84" s="207">
        <f>'Приложение №1'!F84</f>
        <v>4.3</v>
      </c>
      <c r="G84" s="259">
        <f>IF(ISERR(F84/F11*1000),0,F84/F11*1000)</f>
        <v>0.32254918875128458</v>
      </c>
      <c r="H84" s="207">
        <f>'Приложение №1'!H84</f>
        <v>2.8</v>
      </c>
      <c r="I84" s="213">
        <f>IF(ISERR(H84/H11*1000),0,H84/H11*1000)</f>
        <v>0.20144319661575427</v>
      </c>
      <c r="J84" s="202">
        <f>'Приложение №1'!J84</f>
        <v>2.9</v>
      </c>
      <c r="K84" s="57">
        <f>IF(ISERR(J84/J11*1000),0,J84/J11*1000)</f>
        <v>0.19842220139169225</v>
      </c>
      <c r="L84" s="163">
        <f>'Приложение №1'!L84</f>
        <v>0</v>
      </c>
      <c r="M84" s="57">
        <f>IF(ISERR(L84/L11*1000),0,L84/L11*1000)</f>
        <v>0</v>
      </c>
      <c r="N84" s="163">
        <f>'Приложение №1'!N84</f>
        <v>0</v>
      </c>
      <c r="O84" s="57">
        <f>IF(ISERR(N84/N11*1000),0,N84/N11*1000)</f>
        <v>0</v>
      </c>
      <c r="P84" s="163">
        <f>'Приложение №1'!P84</f>
        <v>0</v>
      </c>
      <c r="Q84" s="57">
        <f>IF(ISERR(P84/P11*1000),0,P84/P11*1000)</f>
        <v>0</v>
      </c>
      <c r="R84" s="202">
        <f>'Приложение №1'!R84</f>
        <v>2.4</v>
      </c>
      <c r="S84" s="57">
        <f>IF(ISERR(R84/R11*1000),0,R84/R11*1000)</f>
        <v>0.19997833568030129</v>
      </c>
      <c r="T84" s="163">
        <f>'Приложение №1'!T84</f>
        <v>1.6</v>
      </c>
      <c r="U84" s="57">
        <f>IF(ISERR(T84/T11*1000),0,T84/T11*1000)</f>
        <v>0.20199724778749892</v>
      </c>
      <c r="V84" s="163">
        <f>'Приложение №1'!V84</f>
        <v>0.8</v>
      </c>
      <c r="W84" s="57">
        <f>IF(ISERR(V84/V11*1000),0,V84/V11*1000)</f>
        <v>0.20328818641526694</v>
      </c>
      <c r="X84" s="163">
        <f>'Приложение №1'!X84</f>
        <v>0</v>
      </c>
      <c r="Y84" s="259">
        <f>IF(ISERR(X84/X11*1000),0,X84/X11*1000)</f>
        <v>0</v>
      </c>
      <c r="Z84" s="202" t="e">
        <f>AB84+AD84+AF84</f>
        <v>#REF!</v>
      </c>
      <c r="AA84" s="57">
        <f>IF(ISERR(Z84/Z11*1000),0,Z84/Z11*1000)</f>
        <v>0</v>
      </c>
      <c r="AB84" s="163" t="e">
        <f>#REF!</f>
        <v>#REF!</v>
      </c>
      <c r="AC84" s="57">
        <f>IF(ISERR(AB84/AB11*1000),0,AB84/AB11*1000)</f>
        <v>0</v>
      </c>
      <c r="AD84" s="163" t="e">
        <f>#REF!</f>
        <v>#REF!</v>
      </c>
      <c r="AE84" s="57">
        <f>IF(ISERR(AD84/AD11*1000),0,AD84/AD11*1000)</f>
        <v>0</v>
      </c>
      <c r="AF84" s="163" t="e">
        <f>#REF!</f>
        <v>#REF!</v>
      </c>
      <c r="AG84" s="213">
        <f>IF(ISERR(AF84/AF11*1000),0,AF84/AF11*1000)</f>
        <v>0</v>
      </c>
      <c r="AH84" s="410"/>
      <c r="AI84" s="411"/>
      <c r="AJ84" s="295"/>
      <c r="AK84" s="22"/>
      <c r="AL84" s="25"/>
      <c r="AM84" s="31"/>
      <c r="AN84" s="33"/>
    </row>
    <row r="85" spans="1:41" ht="13.5" customHeight="1">
      <c r="A85" s="937"/>
      <c r="B85" s="939"/>
      <c r="C85" s="59" t="s">
        <v>62</v>
      </c>
      <c r="D85" s="207">
        <f>'Приложение №1'!D85</f>
        <v>10.87555</v>
      </c>
      <c r="E85" s="260"/>
      <c r="F85" s="310">
        <f>'Приложение №1'!F85</f>
        <v>10.883720930232558</v>
      </c>
      <c r="G85" s="260"/>
      <c r="H85" s="310">
        <f>'Приложение №1'!H85</f>
        <v>10.883720930232558</v>
      </c>
      <c r="I85" s="214"/>
      <c r="J85" s="207">
        <f>'Приложение №1'!J85</f>
        <v>12.18</v>
      </c>
      <c r="K85" s="72"/>
      <c r="L85" s="164">
        <f>'Приложение №1'!L85</f>
        <v>0</v>
      </c>
      <c r="M85" s="72"/>
      <c r="N85" s="164">
        <f>'Приложение №1'!N85</f>
        <v>0</v>
      </c>
      <c r="O85" s="72"/>
      <c r="P85" s="164">
        <f>'Приложение №1'!P85</f>
        <v>0</v>
      </c>
      <c r="Q85" s="72"/>
      <c r="R85" s="310">
        <f>'Приложение №1'!R85</f>
        <v>11.98</v>
      </c>
      <c r="S85" s="177"/>
      <c r="T85" s="164">
        <f>'Приложение №1'!T85</f>
        <v>11.98</v>
      </c>
      <c r="U85" s="177"/>
      <c r="V85" s="164">
        <f>'Приложение №1'!V85</f>
        <v>11.98</v>
      </c>
      <c r="W85" s="177"/>
      <c r="X85" s="164">
        <f>'Приложение №1'!X85</f>
        <v>11.98</v>
      </c>
      <c r="Y85" s="260"/>
      <c r="Z85" s="207" t="e">
        <f>Z86/Z84</f>
        <v>#REF!</v>
      </c>
      <c r="AA85" s="72"/>
      <c r="AB85" s="168" t="e">
        <f>#REF!</f>
        <v>#REF!</v>
      </c>
      <c r="AC85" s="72"/>
      <c r="AD85" s="168" t="e">
        <f>#REF!</f>
        <v>#REF!</v>
      </c>
      <c r="AE85" s="72"/>
      <c r="AF85" s="168" t="e">
        <f>#REF!</f>
        <v>#REF!</v>
      </c>
      <c r="AG85" s="214"/>
      <c r="AH85" s="404"/>
      <c r="AI85" s="405"/>
      <c r="AJ85" s="292" t="e">
        <f>Z85/J85*100</f>
        <v>#REF!</v>
      </c>
      <c r="AK85" s="22"/>
      <c r="AL85" s="25"/>
      <c r="AM85" s="31"/>
      <c r="AN85" s="33"/>
    </row>
    <row r="86" spans="1:41" ht="14.25" thickBot="1">
      <c r="A86" s="938"/>
      <c r="B86" s="940"/>
      <c r="C86" s="65" t="s">
        <v>8</v>
      </c>
      <c r="D86" s="205">
        <f>'Приложение №1'!D86</f>
        <v>32.5</v>
      </c>
      <c r="E86" s="251">
        <f>IF(ISERR(D86/D16*1000),0,D86/D16*1000)</f>
        <v>1.4092996431219671</v>
      </c>
      <c r="F86" s="205">
        <f>'Приложение №1'!F86</f>
        <v>46.8</v>
      </c>
      <c r="G86" s="251">
        <f>IF(ISERR(F86/F16*1000),0,F86/F16*1000)</f>
        <v>2.6605421138802985</v>
      </c>
      <c r="H86" s="205">
        <f>'Приложение №1'!H86</f>
        <v>30.474418604651159</v>
      </c>
      <c r="I86" s="201">
        <f>IF(ISERR(H86/H16*1000),0,H86/H16*1000)</f>
        <v>1.676915550333252</v>
      </c>
      <c r="J86" s="205">
        <f>'Приложение №1'!J86</f>
        <v>35.322000000000003</v>
      </c>
      <c r="K86" s="49">
        <f>IF(ISERR(J86/J16*1000),0,J86/J16*1000)</f>
        <v>1.5316702152108965</v>
      </c>
      <c r="L86" s="167">
        <f>'Приложение №1'!L86</f>
        <v>0</v>
      </c>
      <c r="M86" s="49">
        <f>IF(ISERR(L86/L16*1000),0,L86/L16*1000)</f>
        <v>0</v>
      </c>
      <c r="N86" s="167">
        <f>'Приложение №1'!N86</f>
        <v>0</v>
      </c>
      <c r="O86" s="49">
        <f>IF(ISERR(N86/N16*1000),0,N86/N16*1000)</f>
        <v>0</v>
      </c>
      <c r="P86" s="167">
        <f>'Приложение №1'!P86</f>
        <v>0</v>
      </c>
      <c r="Q86" s="49">
        <f>IF(ISERR(P86/P16*1000),0,P86/P16*1000)</f>
        <v>0</v>
      </c>
      <c r="R86" s="205">
        <f>'Приложение №1'!R86</f>
        <v>28.8</v>
      </c>
      <c r="S86" s="49">
        <f>IF(ISERR(R86/R16*1000),0,R86/R16*1000)</f>
        <v>1.843565763447468</v>
      </c>
      <c r="T86" s="167">
        <f>'Приложение №1'!T86</f>
        <v>19.2</v>
      </c>
      <c r="U86" s="49">
        <f>IF(ISERR(T86/T16*1000),0,T86/T16*1000)</f>
        <v>2.5633836664397003</v>
      </c>
      <c r="V86" s="167">
        <f>'Приложение №1'!V86</f>
        <v>9.6</v>
      </c>
      <c r="W86" s="49">
        <f>IF(ISERR(V86/V16*1000),0,V86/V16*1000)</f>
        <v>3.0682689849143441</v>
      </c>
      <c r="X86" s="167">
        <f>'Приложение №1'!X86</f>
        <v>0</v>
      </c>
      <c r="Y86" s="251">
        <f>IF(ISERR(X86/X16*1000),0,X86/X16*1000)</f>
        <v>0</v>
      </c>
      <c r="Z86" s="205" t="e">
        <f>AB86+AD86+AF86</f>
        <v>#REF!</v>
      </c>
      <c r="AA86" s="49">
        <f>IF(ISERR(Z86/Z16*1000),0,Z86/Z16*1000)</f>
        <v>0</v>
      </c>
      <c r="AB86" s="167" t="e">
        <f>#REF!</f>
        <v>#REF!</v>
      </c>
      <c r="AC86" s="49">
        <f>IF(ISERR(AB86/AB16*1000),0,AB86/AB16*1000)</f>
        <v>0</v>
      </c>
      <c r="AD86" s="167" t="e">
        <f>#REF!</f>
        <v>#REF!</v>
      </c>
      <c r="AE86" s="49">
        <f>IF(ISERR(AD86/AD16*1000),0,AD86/AD16*1000)</f>
        <v>0</v>
      </c>
      <c r="AF86" s="167" t="e">
        <f>#REF!</f>
        <v>#REF!</v>
      </c>
      <c r="AG86" s="201">
        <f>IF(ISERR(AF86/AF16*1000),0,AF86/AF16*1000)</f>
        <v>0</v>
      </c>
      <c r="AH86" s="394" t="e">
        <f>Z86-R86</f>
        <v>#REF!</v>
      </c>
      <c r="AI86" s="395" t="e">
        <f>ABS(AH86/R86*100)</f>
        <v>#REF!</v>
      </c>
      <c r="AJ86" s="286" t="e">
        <f>Z86/J86*100</f>
        <v>#REF!</v>
      </c>
      <c r="AK86" s="7"/>
      <c r="AM86" s="34"/>
      <c r="AN86" s="9"/>
    </row>
    <row r="87" spans="1:41" s="5" customFormat="1" ht="13.5" thickTop="1">
      <c r="A87" s="130" t="s">
        <v>127</v>
      </c>
      <c r="B87" s="131" t="s">
        <v>128</v>
      </c>
      <c r="C87" s="132" t="s">
        <v>8</v>
      </c>
      <c r="D87" s="215">
        <f>'Приложение №1'!D87</f>
        <v>3218.0095999999999</v>
      </c>
      <c r="E87" s="261">
        <f>IF(ISERR(D87/D16*1000),0,D87/D16*1000)</f>
        <v>139.54276248747891</v>
      </c>
      <c r="F87" s="320">
        <f>'Приложение №1'!F87</f>
        <v>3215.09</v>
      </c>
      <c r="G87" s="261">
        <f>IF(ISERR(F87/F16*1000),0,F87/F16*1000)</f>
        <v>182.77526378024382</v>
      </c>
      <c r="H87" s="320">
        <f>'Приложение №1'!H87</f>
        <v>3215.09</v>
      </c>
      <c r="I87" s="216">
        <f>IF(ISERR(H87/H16*1000),0,H87/H16*1000)</f>
        <v>176.91672765491472</v>
      </c>
      <c r="J87" s="215">
        <f>'Приложение №1'!J87</f>
        <v>3301.2</v>
      </c>
      <c r="K87" s="50">
        <f>IF(ISERR(J87/J16*1000),0,J87/J16*1000)</f>
        <v>143.1501532884381</v>
      </c>
      <c r="L87" s="273">
        <f>'Приложение №1'!L87</f>
        <v>0</v>
      </c>
      <c r="M87" s="50">
        <f>IF(ISERR(L87/L16*1000),0,L87/L16*1000)</f>
        <v>0</v>
      </c>
      <c r="N87" s="273">
        <f>'Приложение №1'!N87</f>
        <v>0</v>
      </c>
      <c r="O87" s="50">
        <f>IF(ISERR(N87/N16*1000),0,N87/N16*1000)</f>
        <v>0</v>
      </c>
      <c r="P87" s="273">
        <f>'Приложение №1'!P87</f>
        <v>0</v>
      </c>
      <c r="Q87" s="50">
        <f>IF(ISERR(P87/P16*1000),0,P87/P16*1000)</f>
        <v>0</v>
      </c>
      <c r="R87" s="215">
        <f>'Приложение №1'!R87</f>
        <v>3865.6800000000003</v>
      </c>
      <c r="S87" s="50">
        <f>IF(ISERR(R87/R16*1000),0,R87/R16*1000)</f>
        <v>247.4526145987364</v>
      </c>
      <c r="T87" s="273">
        <f>'Приложение №1'!T87</f>
        <v>2726.68</v>
      </c>
      <c r="U87" s="50">
        <f>IF(ISERR(T87/T16*1000),0,T87/T16*1000)</f>
        <v>364.03786331290632</v>
      </c>
      <c r="V87" s="273">
        <f>'Приложение №1'!V87</f>
        <v>1139</v>
      </c>
      <c r="W87" s="50">
        <f>IF(ISERR(V87/V16*1000),0,V87/V16*1000)</f>
        <v>364.03733060598307</v>
      </c>
      <c r="X87" s="273">
        <f>'Приложение №1'!X87</f>
        <v>0</v>
      </c>
      <c r="Y87" s="261">
        <f>IF(ISERR(X87/X16*1000),0,X87/X16*1000)</f>
        <v>0</v>
      </c>
      <c r="Z87" s="215">
        <f>Z88+Z89+Z90+Z91</f>
        <v>3865.6800000000003</v>
      </c>
      <c r="AA87" s="50">
        <f>IF(ISERR(Z87/Z16*1000),0,Z87/Z16*1000)</f>
        <v>0</v>
      </c>
      <c r="AB87" s="273">
        <f>AB88+AB89+AB90+AB91</f>
        <v>3818.9517593866717</v>
      </c>
      <c r="AC87" s="50">
        <f>IF(ISERR(AB87/AB16*1000),0,AB87/AB16*1000)</f>
        <v>0</v>
      </c>
      <c r="AD87" s="275">
        <f>AD88+AD89+AD90+AD91</f>
        <v>0</v>
      </c>
      <c r="AE87" s="50">
        <f>IF(ISERR(AD87/AD16*1000),0,AD87/AD16*1000)</f>
        <v>0</v>
      </c>
      <c r="AF87" s="275">
        <f>AF88+AF89+AF90+AF91</f>
        <v>46.72824061332858</v>
      </c>
      <c r="AG87" s="216">
        <f>IF(ISERR(AF87/AF16*1000),0,AF87/AF16*1000)</f>
        <v>0</v>
      </c>
      <c r="AH87" s="412">
        <f>Z87-R87</f>
        <v>0</v>
      </c>
      <c r="AI87" s="413">
        <f>ABS(AH87/R87*100)</f>
        <v>0</v>
      </c>
      <c r="AJ87" s="296">
        <f>Z87/J87*100</f>
        <v>117.0992366412214</v>
      </c>
      <c r="AK87" s="7"/>
      <c r="AL87" s="14"/>
      <c r="AM87" s="15"/>
      <c r="AN87" s="9"/>
      <c r="AO87" s="8"/>
    </row>
    <row r="88" spans="1:41" s="5" customFormat="1" hidden="1">
      <c r="A88" s="123"/>
      <c r="B88" s="348" t="s">
        <v>93</v>
      </c>
      <c r="C88" s="351" t="s">
        <v>8</v>
      </c>
      <c r="D88" s="215">
        <f>'Приложение №1'!D88</f>
        <v>3218.0095999999999</v>
      </c>
      <c r="E88" s="261"/>
      <c r="F88" s="320">
        <f>'Приложение №1'!F88</f>
        <v>0</v>
      </c>
      <c r="G88" s="261"/>
      <c r="H88" s="320">
        <f>'Приложение №1'!H88</f>
        <v>0</v>
      </c>
      <c r="I88" s="216"/>
      <c r="J88" s="215">
        <f>'Приложение №1'!J88</f>
        <v>3301.2</v>
      </c>
      <c r="K88" s="50"/>
      <c r="L88" s="273">
        <f>'Приложение №1'!L88</f>
        <v>0</v>
      </c>
      <c r="M88" s="50"/>
      <c r="N88" s="273">
        <f>'Приложение №1'!N88</f>
        <v>0</v>
      </c>
      <c r="O88" s="50"/>
      <c r="P88" s="273">
        <f>'Приложение №1'!P88</f>
        <v>0</v>
      </c>
      <c r="Q88" s="50"/>
      <c r="R88" s="215">
        <f>'Приложение №1'!R88</f>
        <v>3865.6800000000003</v>
      </c>
      <c r="S88" s="50"/>
      <c r="T88" s="273">
        <f>'Приложение №1'!T88</f>
        <v>0</v>
      </c>
      <c r="U88" s="50"/>
      <c r="V88" s="273">
        <f>'Приложение №1'!V88</f>
        <v>0</v>
      </c>
      <c r="W88" s="50"/>
      <c r="X88" s="273">
        <f>'Приложение №1'!X88</f>
        <v>0</v>
      </c>
      <c r="Y88" s="261"/>
      <c r="Z88" s="215">
        <f>'Приложение №1'!Z88</f>
        <v>3865.6800000000003</v>
      </c>
      <c r="AA88" s="50"/>
      <c r="AB88" s="274">
        <f>'Приложение №1'!AB88</f>
        <v>3818.9517593866717</v>
      </c>
      <c r="AC88" s="50"/>
      <c r="AD88" s="275">
        <f>'Приложение №1'!AD88</f>
        <v>0</v>
      </c>
      <c r="AE88" s="50"/>
      <c r="AF88" s="275">
        <f>'Приложение №1'!AF88</f>
        <v>46.72824061332858</v>
      </c>
      <c r="AG88" s="216"/>
      <c r="AH88" s="412"/>
      <c r="AI88" s="413"/>
      <c r="AJ88" s="296"/>
      <c r="AK88" s="7"/>
      <c r="AL88" s="14"/>
      <c r="AM88" s="15"/>
      <c r="AN88" s="9"/>
      <c r="AO88" s="8"/>
    </row>
    <row r="89" spans="1:41" s="5" customFormat="1" hidden="1">
      <c r="A89" s="123"/>
      <c r="B89" s="349" t="s">
        <v>94</v>
      </c>
      <c r="C89" s="352" t="s">
        <v>8</v>
      </c>
      <c r="D89" s="215">
        <f>'Приложение №1'!D89</f>
        <v>0</v>
      </c>
      <c r="E89" s="261"/>
      <c r="F89" s="320">
        <f>'Приложение №1'!F89</f>
        <v>0</v>
      </c>
      <c r="G89" s="261"/>
      <c r="H89" s="320">
        <f>'Приложение №1'!H89</f>
        <v>0</v>
      </c>
      <c r="I89" s="216"/>
      <c r="J89" s="215">
        <f>'Приложение №1'!J89</f>
        <v>0</v>
      </c>
      <c r="K89" s="50"/>
      <c r="L89" s="273">
        <f>'Приложение №1'!L89</f>
        <v>0</v>
      </c>
      <c r="M89" s="50"/>
      <c r="N89" s="273">
        <f>'Приложение №1'!N89</f>
        <v>0</v>
      </c>
      <c r="O89" s="50"/>
      <c r="P89" s="273">
        <f>'Приложение №1'!P89</f>
        <v>0</v>
      </c>
      <c r="Q89" s="50"/>
      <c r="R89" s="215">
        <f>'Приложение №1'!R89</f>
        <v>0</v>
      </c>
      <c r="S89" s="50"/>
      <c r="T89" s="273">
        <f>'Приложение №1'!T89</f>
        <v>0</v>
      </c>
      <c r="U89" s="50"/>
      <c r="V89" s="273">
        <f>'Приложение №1'!V89</f>
        <v>0</v>
      </c>
      <c r="W89" s="50"/>
      <c r="X89" s="273">
        <f>'Приложение №1'!X89</f>
        <v>0</v>
      </c>
      <c r="Y89" s="261"/>
      <c r="Z89" s="215">
        <f>'Приложение №1'!Z89</f>
        <v>0</v>
      </c>
      <c r="AA89" s="50"/>
      <c r="AB89" s="274">
        <f>'Приложение №1'!AB89</f>
        <v>0</v>
      </c>
      <c r="AC89" s="50"/>
      <c r="AD89" s="275">
        <f>'Приложение №1'!AD89</f>
        <v>0</v>
      </c>
      <c r="AE89" s="50"/>
      <c r="AF89" s="275">
        <f>'Приложение №1'!AF89</f>
        <v>0</v>
      </c>
      <c r="AG89" s="216"/>
      <c r="AH89" s="412"/>
      <c r="AI89" s="413"/>
      <c r="AJ89" s="296"/>
      <c r="AK89" s="7"/>
      <c r="AL89" s="14"/>
      <c r="AM89" s="15"/>
      <c r="AN89" s="9"/>
      <c r="AO89" s="8"/>
    </row>
    <row r="90" spans="1:41" s="5" customFormat="1" hidden="1">
      <c r="A90" s="123"/>
      <c r="B90" s="349" t="s">
        <v>95</v>
      </c>
      <c r="C90" s="352" t="s">
        <v>8</v>
      </c>
      <c r="D90" s="215">
        <f>'Приложение №1'!D90</f>
        <v>0</v>
      </c>
      <c r="E90" s="261"/>
      <c r="F90" s="320">
        <f>'Приложение №1'!F90</f>
        <v>0</v>
      </c>
      <c r="G90" s="261"/>
      <c r="H90" s="320">
        <f>'Приложение №1'!H90</f>
        <v>0</v>
      </c>
      <c r="I90" s="216"/>
      <c r="J90" s="215">
        <f>'Приложение №1'!J90</f>
        <v>0</v>
      </c>
      <c r="K90" s="50"/>
      <c r="L90" s="273">
        <f>'Приложение №1'!L90</f>
        <v>0</v>
      </c>
      <c r="M90" s="50"/>
      <c r="N90" s="273">
        <f>'Приложение №1'!N90</f>
        <v>0</v>
      </c>
      <c r="O90" s="50"/>
      <c r="P90" s="273">
        <f>'Приложение №1'!P90</f>
        <v>0</v>
      </c>
      <c r="Q90" s="50"/>
      <c r="R90" s="215">
        <f>'Приложение №1'!R90</f>
        <v>0</v>
      </c>
      <c r="S90" s="50"/>
      <c r="T90" s="273">
        <f>'Приложение №1'!T90</f>
        <v>0</v>
      </c>
      <c r="U90" s="50"/>
      <c r="V90" s="273">
        <f>'Приложение №1'!V90</f>
        <v>0</v>
      </c>
      <c r="W90" s="50"/>
      <c r="X90" s="273">
        <f>'Приложение №1'!X90</f>
        <v>0</v>
      </c>
      <c r="Y90" s="261"/>
      <c r="Z90" s="215">
        <f>'Приложение №1'!Z90</f>
        <v>0</v>
      </c>
      <c r="AA90" s="50"/>
      <c r="AB90" s="274">
        <f>'Приложение №1'!AB90</f>
        <v>0</v>
      </c>
      <c r="AC90" s="50"/>
      <c r="AD90" s="275">
        <f>'Приложение №1'!AD90</f>
        <v>0</v>
      </c>
      <c r="AE90" s="50"/>
      <c r="AF90" s="275">
        <f>'Приложение №1'!AF90</f>
        <v>0</v>
      </c>
      <c r="AG90" s="216"/>
      <c r="AH90" s="412"/>
      <c r="AI90" s="413"/>
      <c r="AJ90" s="296"/>
      <c r="AK90" s="7"/>
      <c r="AL90" s="14"/>
      <c r="AM90" s="15"/>
      <c r="AN90" s="9"/>
      <c r="AO90" s="8"/>
    </row>
    <row r="91" spans="1:41" s="5" customFormat="1" hidden="1">
      <c r="A91" s="123"/>
      <c r="B91" s="350" t="s">
        <v>96</v>
      </c>
      <c r="C91" s="352" t="s">
        <v>8</v>
      </c>
      <c r="D91" s="215">
        <f>'Приложение №1'!D91</f>
        <v>0</v>
      </c>
      <c r="E91" s="261"/>
      <c r="F91" s="320">
        <f>'Приложение №1'!F91</f>
        <v>0</v>
      </c>
      <c r="G91" s="261"/>
      <c r="H91" s="320">
        <f>'Приложение №1'!H91</f>
        <v>0</v>
      </c>
      <c r="I91" s="216"/>
      <c r="J91" s="215">
        <f>'Приложение №1'!J91</f>
        <v>0</v>
      </c>
      <c r="K91" s="50"/>
      <c r="L91" s="273">
        <f>'Приложение №1'!L91</f>
        <v>0</v>
      </c>
      <c r="M91" s="50"/>
      <c r="N91" s="273">
        <f>'Приложение №1'!N91</f>
        <v>0</v>
      </c>
      <c r="O91" s="50"/>
      <c r="P91" s="273">
        <f>'Приложение №1'!P91</f>
        <v>0</v>
      </c>
      <c r="Q91" s="50"/>
      <c r="R91" s="215">
        <f>'Приложение №1'!R91</f>
        <v>0</v>
      </c>
      <c r="S91" s="50"/>
      <c r="T91" s="273">
        <f>'Приложение №1'!T91</f>
        <v>0</v>
      </c>
      <c r="U91" s="50"/>
      <c r="V91" s="273">
        <f>'Приложение №1'!V91</f>
        <v>0</v>
      </c>
      <c r="W91" s="50"/>
      <c r="X91" s="273">
        <f>'Приложение №1'!X91</f>
        <v>0</v>
      </c>
      <c r="Y91" s="261"/>
      <c r="Z91" s="215">
        <f>'Приложение №1'!Z91</f>
        <v>0</v>
      </c>
      <c r="AA91" s="50"/>
      <c r="AB91" s="274">
        <f>'Приложение №1'!AB91</f>
        <v>0</v>
      </c>
      <c r="AC91" s="50"/>
      <c r="AD91" s="275">
        <f>'Приложение №1'!AD91</f>
        <v>0</v>
      </c>
      <c r="AE91" s="50"/>
      <c r="AF91" s="275">
        <f>'Приложение №1'!AF91</f>
        <v>0</v>
      </c>
      <c r="AG91" s="216"/>
      <c r="AH91" s="412"/>
      <c r="AI91" s="413"/>
      <c r="AJ91" s="296"/>
      <c r="AK91" s="7"/>
      <c r="AL91" s="14"/>
      <c r="AM91" s="15"/>
      <c r="AN91" s="9"/>
      <c r="AO91" s="8"/>
    </row>
    <row r="92" spans="1:41" ht="13.5" customHeight="1">
      <c r="A92" s="368" t="s">
        <v>28</v>
      </c>
      <c r="B92" s="97" t="s">
        <v>11</v>
      </c>
      <c r="C92" s="84" t="s">
        <v>8</v>
      </c>
      <c r="D92" s="217">
        <f>'Приложение №1'!D92</f>
        <v>1119.8673408</v>
      </c>
      <c r="E92" s="253">
        <f>IF(ISERR(D92/D16*1000),0,D92/D16*1000)</f>
        <v>48.560881345642656</v>
      </c>
      <c r="F92" s="370">
        <f>'Приложение №1'!F92</f>
        <v>1093.1300000000001</v>
      </c>
      <c r="G92" s="253">
        <f>IF(ISERR(F92/F16*1000),0,F92/F16*1000)</f>
        <v>62.143555575768616</v>
      </c>
      <c r="H92" s="370">
        <f>'Приложение №1'!H92</f>
        <v>1093.1300000000001</v>
      </c>
      <c r="I92" s="204">
        <f>IF(ISERR(H92/H16*1000),0,H92/H16*1000)</f>
        <v>60.151654386476565</v>
      </c>
      <c r="J92" s="217">
        <f>'Приложение №1'!J92</f>
        <v>1150.1380800000002</v>
      </c>
      <c r="K92" s="2">
        <f>IF(ISERR(J92/J16*1000),0,J92/J16*1000)</f>
        <v>49.873513405691853</v>
      </c>
      <c r="L92" s="274">
        <f>'Приложение №1'!L92</f>
        <v>0</v>
      </c>
      <c r="M92" s="2">
        <f>IF(ISERR(L92/L16*1000),0,L92/L16*1000)</f>
        <v>0</v>
      </c>
      <c r="N92" s="274">
        <f>'Приложение №1'!N92</f>
        <v>0</v>
      </c>
      <c r="O92" s="2">
        <f>IF(ISERR(N92/N16*1000),0,N92/N16*1000)</f>
        <v>0</v>
      </c>
      <c r="P92" s="274">
        <f>'Приложение №1'!P92</f>
        <v>0</v>
      </c>
      <c r="Q92" s="2">
        <f>IF(ISERR(P92/P16*1000),0,P92/P16*1000)</f>
        <v>0</v>
      </c>
      <c r="R92" s="217">
        <f>'Приложение №1'!R92</f>
        <v>1159.7</v>
      </c>
      <c r="S92" s="2">
        <f>IF(ISERR(R92/R16*1000),0,R92/R16*1000)</f>
        <v>74.235528328820436</v>
      </c>
      <c r="T92" s="274">
        <f>'Приложение №1'!T92</f>
        <v>818</v>
      </c>
      <c r="U92" s="2">
        <f>IF(ISERR(T92/T16*1000),0,T92/T16*1000)</f>
        <v>109.21082495560806</v>
      </c>
      <c r="V92" s="274">
        <f>'Приложение №1'!V92</f>
        <v>341.7</v>
      </c>
      <c r="W92" s="2">
        <f>IF(ISERR(V92/V16*1000),0,V92/V16*1000)</f>
        <v>109.21119918179492</v>
      </c>
      <c r="X92" s="274">
        <f>'Приложение №1'!X92</f>
        <v>0</v>
      </c>
      <c r="Y92" s="253">
        <f>IF(ISERR(X92/X16*1000),0,X92/X16*1000)</f>
        <v>0</v>
      </c>
      <c r="Z92" s="215">
        <f>'Приложение №1'!Z92</f>
        <v>1182.8980800000002</v>
      </c>
      <c r="AA92" s="2">
        <f>IF(ISERR(Z92/Z16*1000),0,Z92/Z16*1000)</f>
        <v>0</v>
      </c>
      <c r="AB92" s="274">
        <f>'Приложение №1'!AB92</f>
        <v>1168.5992383723215</v>
      </c>
      <c r="AC92" s="2">
        <f>IF(ISERR(AB92/AB16*1000),0,AB92/AB16*1000)</f>
        <v>0</v>
      </c>
      <c r="AD92" s="276">
        <f>'Приложение №1'!AD92</f>
        <v>0</v>
      </c>
      <c r="AE92" s="2">
        <f>IF(ISERR(AD92/AD16*1000),0,AD92/AD16*1000)</f>
        <v>0</v>
      </c>
      <c r="AF92" s="276">
        <f>'Приложение №1'!AF92</f>
        <v>14.298841627678712</v>
      </c>
      <c r="AG92" s="204">
        <f>IF(ISERR(AF92/AF16*1000),0,AF92/AF16*1000)</f>
        <v>0</v>
      </c>
      <c r="AH92" s="414">
        <f t="shared" ref="AH92:AH97" si="2">Z92-R92</f>
        <v>23.198080000000118</v>
      </c>
      <c r="AI92" s="415">
        <f t="shared" ref="AI92:AI97" si="3">ABS(AH92/R92*100)</f>
        <v>2.0003518151246116</v>
      </c>
      <c r="AJ92" s="297">
        <f t="shared" ref="AJ92:AJ97" si="4">Z92/J92*100</f>
        <v>102.84835365158938</v>
      </c>
      <c r="AK92" s="7"/>
      <c r="AL92" s="16"/>
      <c r="AM92" s="15"/>
      <c r="AN92" s="9"/>
    </row>
    <row r="93" spans="1:41" ht="26.25" customHeight="1">
      <c r="A93" s="927" t="s">
        <v>29</v>
      </c>
      <c r="B93" s="108" t="s">
        <v>74</v>
      </c>
      <c r="C93" s="80" t="s">
        <v>8</v>
      </c>
      <c r="D93" s="218">
        <f>'Приложение №1'!D93</f>
        <v>10072.549999999999</v>
      </c>
      <c r="E93" s="253">
        <f>IF(ISERR(D93/D16*1000),0,D93/D16*1000)</f>
        <v>436.77664985625137</v>
      </c>
      <c r="F93" s="218">
        <f>'Приложение №1'!F93</f>
        <v>15168.3</v>
      </c>
      <c r="G93" s="253">
        <f>IF(ISERR(F93/F16*1000),0,F93/F16*1000)</f>
        <v>862.3055757686011</v>
      </c>
      <c r="H93" s="218">
        <f>'Приложение №1'!H93</f>
        <v>14138.181280000001</v>
      </c>
      <c r="I93" s="204">
        <f>IF(ISERR(H93/H16*1000),0,H93/H16*1000)</f>
        <v>777.98157036026168</v>
      </c>
      <c r="J93" s="218">
        <f>'Приложение №1'!J93</f>
        <v>10367.244279999999</v>
      </c>
      <c r="K93" s="2">
        <f>IF(ISERR(J93/J16*1000),0,J93/J16*1000)</f>
        <v>449.55549735268482</v>
      </c>
      <c r="L93" s="170">
        <f>'Приложение №1'!L93</f>
        <v>0</v>
      </c>
      <c r="M93" s="2">
        <f>IF(ISERR(L93/L16*1000),0,L93/L16*1000)</f>
        <v>0</v>
      </c>
      <c r="N93" s="170">
        <f>'Приложение №1'!N93</f>
        <v>0</v>
      </c>
      <c r="O93" s="2">
        <f>IF(ISERR(N93/N16*1000),0,N93/N16*1000)</f>
        <v>0</v>
      </c>
      <c r="P93" s="170">
        <f>'Приложение №1'!P93</f>
        <v>0</v>
      </c>
      <c r="Q93" s="2">
        <f>IF(ISERR(P93/P16*1000),0,P93/P16*1000)</f>
        <v>0</v>
      </c>
      <c r="R93" s="218">
        <f>'Приложение №1'!R93</f>
        <v>12188.75</v>
      </c>
      <c r="S93" s="2">
        <f>IF(ISERR(R93/R16*1000),0,R93/R16*1000)</f>
        <v>780.23479858403914</v>
      </c>
      <c r="T93" s="170">
        <f>'Приложение №1'!T93</f>
        <v>8597.4</v>
      </c>
      <c r="U93" s="2">
        <f>IF(ISERR(T93/T16*1000),0,T93/T16*1000)</f>
        <v>1147.8351423879521</v>
      </c>
      <c r="V93" s="170">
        <f>'Приложение №1'!V93</f>
        <v>3591.35</v>
      </c>
      <c r="W93" s="2">
        <f>IF(ISERR(V93/V16*1000),0,V93/V16*1000)</f>
        <v>1147.8362311429303</v>
      </c>
      <c r="X93" s="170">
        <f>'Приложение №1'!X93</f>
        <v>0</v>
      </c>
      <c r="Y93" s="253">
        <f>IF(ISERR(X93/X16*1000),0,X93/X16*1000)</f>
        <v>0</v>
      </c>
      <c r="Z93" s="218">
        <f>Z94+Z95+Z96</f>
        <v>6615.1959199999992</v>
      </c>
      <c r="AA93" s="2">
        <f>IF(ISERR(Z93/Z16*1000),0,Z93/Z16*1000)</f>
        <v>0</v>
      </c>
      <c r="AB93" s="170">
        <f>AB94+AB95+AB96</f>
        <v>6535.2316015219913</v>
      </c>
      <c r="AC93" s="2">
        <f>IF(ISERR(AB93/AB16*1000),0,AB93/AB16*1000)</f>
        <v>0</v>
      </c>
      <c r="AD93" s="170">
        <f>AD94+AD95+AD96</f>
        <v>0</v>
      </c>
      <c r="AE93" s="2">
        <f>IF(ISERR(AD93/AD16*1000),0,AD93/AD16*1000)</f>
        <v>0</v>
      </c>
      <c r="AF93" s="170">
        <f>AF94+AF95+AF96</f>
        <v>79.964318478008408</v>
      </c>
      <c r="AG93" s="204">
        <f>IF(ISERR(AF93/AF16*1000),0,AF93/AF16*1000)</f>
        <v>0</v>
      </c>
      <c r="AH93" s="414">
        <f t="shared" si="2"/>
        <v>-5573.5540800000008</v>
      </c>
      <c r="AI93" s="415">
        <f t="shared" si="3"/>
        <v>45.727035832222342</v>
      </c>
      <c r="AJ93" s="297">
        <f t="shared" si="4"/>
        <v>63.808623982765845</v>
      </c>
      <c r="AK93" s="7"/>
      <c r="AL93" s="13"/>
      <c r="AM93" s="15"/>
      <c r="AN93" s="9"/>
    </row>
    <row r="94" spans="1:41" ht="13.5" customHeight="1">
      <c r="A94" s="927"/>
      <c r="B94" s="109" t="s">
        <v>75</v>
      </c>
      <c r="C94" s="84" t="s">
        <v>8</v>
      </c>
      <c r="D94" s="217">
        <f>'Приложение №1'!D94</f>
        <v>5562.55</v>
      </c>
      <c r="E94" s="253">
        <f>IF(ISERR(D94/D16*1000),0,D94/D16*1000)</f>
        <v>241.20922245686458</v>
      </c>
      <c r="F94" s="370">
        <f>'Приложение №1'!F94</f>
        <v>6514.13</v>
      </c>
      <c r="G94" s="253">
        <f>IF(ISERR(F94/F16*1000),0,F94/F16*1000)</f>
        <v>370.32301710023654</v>
      </c>
      <c r="H94" s="370">
        <f>'Приложение №1'!H94</f>
        <v>6514.1272799999988</v>
      </c>
      <c r="I94" s="204">
        <f>IF(ISERR(H94/H16*1000),0,H94/H16*1000)</f>
        <v>358.45282150895002</v>
      </c>
      <c r="J94" s="217">
        <f>'Приложение №1'!J94</f>
        <v>5271.9442799999997</v>
      </c>
      <c r="K94" s="2">
        <f>IF(ISERR(J94/J16*1000),0,J94/J16*1000)</f>
        <v>228.60766745731988</v>
      </c>
      <c r="L94" s="275">
        <f>'Приложение №1'!L94</f>
        <v>0</v>
      </c>
      <c r="M94" s="2">
        <f>IF(ISERR(L94/L16*1000),0,L94/L16*1000)</f>
        <v>0</v>
      </c>
      <c r="N94" s="275">
        <f>'Приложение №1'!N94</f>
        <v>0</v>
      </c>
      <c r="O94" s="2">
        <f>IF(ISERR(N94/N16*1000),0,N94/N16*1000)</f>
        <v>0</v>
      </c>
      <c r="P94" s="275">
        <f>'Приложение №1'!P94</f>
        <v>0</v>
      </c>
      <c r="Q94" s="2">
        <f>IF(ISERR(P94/P16*1000),0,P94/P16*1000)</f>
        <v>0</v>
      </c>
      <c r="R94" s="217">
        <f>'Приложение №1'!R94</f>
        <v>6514.13</v>
      </c>
      <c r="S94" s="2">
        <f>IF(ISERR(R94/R16*1000),0,R94/R16*1000)</f>
        <v>416.98705023076582</v>
      </c>
      <c r="T94" s="275">
        <f>'Приложение №1'!T94</f>
        <v>4594.78</v>
      </c>
      <c r="U94" s="2">
        <f>IF(ISERR(T94/T16*1000),0,T94/T16*1000)</f>
        <v>613.44708348353151</v>
      </c>
      <c r="V94" s="275">
        <f>'Приложение №1'!V94</f>
        <v>1919.35</v>
      </c>
      <c r="W94" s="2">
        <f>IF(ISERR(V94/V16*1000),0,V94/V16*1000)</f>
        <v>613.4460496036819</v>
      </c>
      <c r="X94" s="275">
        <f>'Приложение №1'!X94</f>
        <v>0</v>
      </c>
      <c r="Y94" s="253">
        <f>IF(ISERR(X94/X16*1000),0,X94/X16*1000)</f>
        <v>0</v>
      </c>
      <c r="Z94" s="215">
        <f>'Приложение №1'!Z94</f>
        <v>1463.8779199999999</v>
      </c>
      <c r="AA94" s="2">
        <f>IF(ISERR(Z94/Z16*1000),0,Z94/Z16*1000)</f>
        <v>0</v>
      </c>
      <c r="AB94" s="275">
        <f>'Приложение №1'!AB94</f>
        <v>1446.1826012787665</v>
      </c>
      <c r="AC94" s="2">
        <f>IF(ISERR(AB94/AB16*1000),0,AB94/AB16*1000)</f>
        <v>0</v>
      </c>
      <c r="AD94" s="276">
        <f>'Приложение №1'!AD94</f>
        <v>0</v>
      </c>
      <c r="AE94" s="2">
        <f>IF(ISERR(AD94/AD16*1000),0,AD94/AD16*1000)</f>
        <v>0</v>
      </c>
      <c r="AF94" s="276">
        <f>'Приложение №1'!AF94</f>
        <v>17.695318721233434</v>
      </c>
      <c r="AG94" s="204">
        <f>IF(ISERR(AF94/AF16*1000),0,AF94/AF16*1000)</f>
        <v>0</v>
      </c>
      <c r="AH94" s="414">
        <f t="shared" si="2"/>
        <v>-5050.2520800000002</v>
      </c>
      <c r="AI94" s="415">
        <f t="shared" si="3"/>
        <v>77.527652656609561</v>
      </c>
      <c r="AJ94" s="297">
        <f t="shared" si="4"/>
        <v>27.767325340547792</v>
      </c>
      <c r="AK94" s="7"/>
      <c r="AL94" s="13"/>
      <c r="AM94" s="15"/>
      <c r="AN94" s="9"/>
    </row>
    <row r="95" spans="1:41" ht="13.5" customHeight="1">
      <c r="A95" s="927"/>
      <c r="B95" s="109" t="s">
        <v>76</v>
      </c>
      <c r="C95" s="84" t="s">
        <v>8</v>
      </c>
      <c r="D95" s="217">
        <f>'Приложение №1'!D95</f>
        <v>0</v>
      </c>
      <c r="E95" s="253"/>
      <c r="F95" s="370">
        <f>'Приложение №1'!F95</f>
        <v>0</v>
      </c>
      <c r="G95" s="253"/>
      <c r="H95" s="370">
        <f>'Приложение №1'!H95</f>
        <v>0</v>
      </c>
      <c r="I95" s="204"/>
      <c r="J95" s="217">
        <f>'Приложение №1'!J95</f>
        <v>0</v>
      </c>
      <c r="K95" s="2"/>
      <c r="L95" s="275">
        <f>'Приложение №1'!L95</f>
        <v>0</v>
      </c>
      <c r="M95" s="2"/>
      <c r="N95" s="275">
        <f>'Приложение №1'!N95</f>
        <v>0</v>
      </c>
      <c r="O95" s="2"/>
      <c r="P95" s="275">
        <f>'Приложение №1'!P95</f>
        <v>0</v>
      </c>
      <c r="Q95" s="2"/>
      <c r="R95" s="217">
        <f>'Приложение №1'!R95</f>
        <v>0</v>
      </c>
      <c r="S95" s="2"/>
      <c r="T95" s="275">
        <f>'Приложение №1'!T95</f>
        <v>0</v>
      </c>
      <c r="U95" s="2"/>
      <c r="V95" s="275">
        <f>'Приложение №1'!V95</f>
        <v>0</v>
      </c>
      <c r="W95" s="2"/>
      <c r="X95" s="275">
        <f>'Приложение №1'!X95</f>
        <v>0</v>
      </c>
      <c r="Y95" s="253"/>
      <c r="Z95" s="215">
        <f>'Приложение №1'!Z95</f>
        <v>0</v>
      </c>
      <c r="AA95" s="2"/>
      <c r="AB95" s="275">
        <f>'Приложение №1'!AB95</f>
        <v>0</v>
      </c>
      <c r="AC95" s="2"/>
      <c r="AD95" s="276">
        <f>'Приложение №1'!AD95</f>
        <v>0</v>
      </c>
      <c r="AE95" s="2"/>
      <c r="AF95" s="276">
        <f>'Приложение №1'!AF95</f>
        <v>0</v>
      </c>
      <c r="AG95" s="204"/>
      <c r="AH95" s="414">
        <f t="shared" si="2"/>
        <v>0</v>
      </c>
      <c r="AI95" s="415" t="e">
        <f t="shared" si="3"/>
        <v>#DIV/0!</v>
      </c>
      <c r="AJ95" s="297" t="e">
        <f t="shared" si="4"/>
        <v>#DIV/0!</v>
      </c>
      <c r="AK95" s="7"/>
      <c r="AL95" s="13"/>
      <c r="AM95" s="15"/>
      <c r="AN95" s="9"/>
    </row>
    <row r="96" spans="1:41" ht="13.5" customHeight="1">
      <c r="A96" s="927"/>
      <c r="B96" s="109" t="s">
        <v>77</v>
      </c>
      <c r="C96" s="84" t="s">
        <v>12</v>
      </c>
      <c r="D96" s="217">
        <f>'Приложение №1'!D96</f>
        <v>4510</v>
      </c>
      <c r="E96" s="253">
        <f>IF(ISERR(D96/D16*1000),0,D96/D16*1000)</f>
        <v>195.56742739938682</v>
      </c>
      <c r="F96" s="370">
        <f>'Приложение №1'!F96</f>
        <v>8654.17</v>
      </c>
      <c r="G96" s="253">
        <f>IF(ISERR(F96/F16*1000),0,F96/F16*1000)</f>
        <v>491.98255866836462</v>
      </c>
      <c r="H96" s="370">
        <f>'Приложение №1'!H96</f>
        <v>7624.054000000001</v>
      </c>
      <c r="I96" s="204">
        <f>IF(ISERR(H96/H16*1000),0,H96/H16*1000)</f>
        <v>419.5287488513116</v>
      </c>
      <c r="J96" s="217">
        <f>'Приложение №1'!J96</f>
        <v>5095.3</v>
      </c>
      <c r="K96" s="2">
        <f>IF(ISERR(J96/J16*1000),0,J96/J16*1000)</f>
        <v>220.94782989536495</v>
      </c>
      <c r="L96" s="275">
        <f>'Приложение №1'!L96</f>
        <v>0</v>
      </c>
      <c r="M96" s="2">
        <f>IF(ISERR(L96/L16*1000),0,L96/L16*1000)</f>
        <v>0</v>
      </c>
      <c r="N96" s="275">
        <f>'Приложение №1'!N96</f>
        <v>0</v>
      </c>
      <c r="O96" s="2">
        <f>IF(ISERR(N96/N16*1000),0,N96/N16*1000)</f>
        <v>0</v>
      </c>
      <c r="P96" s="275">
        <f>'Приложение №1'!P96</f>
        <v>0</v>
      </c>
      <c r="Q96" s="2">
        <f>IF(ISERR(P96/P16*1000),0,P96/P16*1000)</f>
        <v>0</v>
      </c>
      <c r="R96" s="217">
        <f>'Приложение №1'!R96</f>
        <v>5674.62</v>
      </c>
      <c r="S96" s="2">
        <f>IF(ISERR(R96/R16*1000),0,R96/R16*1000)</f>
        <v>363.24774835327327</v>
      </c>
      <c r="T96" s="275">
        <f>'Приложение №1'!T96</f>
        <v>4002.62</v>
      </c>
      <c r="U96" s="2">
        <f>IF(ISERR(T96/T16*1000),0,T96/T16*1000)</f>
        <v>534.3880589044204</v>
      </c>
      <c r="V96" s="275">
        <f>'Приложение №1'!V96</f>
        <v>1672</v>
      </c>
      <c r="W96" s="2">
        <f>IF(ISERR(V96/V16*1000),0,V96/V16*1000)</f>
        <v>534.39018153924826</v>
      </c>
      <c r="X96" s="275">
        <f>'Приложение №1'!X96</f>
        <v>0</v>
      </c>
      <c r="Y96" s="253">
        <f>IF(ISERR(X96/X16*1000),0,X96/X16*1000)</f>
        <v>0</v>
      </c>
      <c r="Z96" s="215">
        <f>'Приложение №1'!Z96</f>
        <v>5151.3179999999993</v>
      </c>
      <c r="AA96" s="2">
        <f>IF(ISERR(Z96/Z16*1000),0,Z96/Z16*1000)</f>
        <v>0</v>
      </c>
      <c r="AB96" s="275">
        <f>'Приложение №1'!AB96</f>
        <v>5089.0490002432243</v>
      </c>
      <c r="AC96" s="2">
        <f>IF(ISERR(AB96/AB16*1000),0,AB96/AB16*1000)</f>
        <v>0</v>
      </c>
      <c r="AD96" s="276">
        <f>'Приложение №1'!AD96</f>
        <v>0</v>
      </c>
      <c r="AE96" s="2">
        <f>IF(ISERR(AD96/AD16*1000),0,AD96/AD16*1000)</f>
        <v>0</v>
      </c>
      <c r="AF96" s="276">
        <f>'Приложение №1'!AF96</f>
        <v>62.268999756774974</v>
      </c>
      <c r="AG96" s="204">
        <f>IF(ISERR(AF96/AF16*1000),0,AF96/AF16*1000)</f>
        <v>0</v>
      </c>
      <c r="AH96" s="414">
        <f t="shared" si="2"/>
        <v>-523.30200000000059</v>
      </c>
      <c r="AI96" s="415">
        <f t="shared" si="3"/>
        <v>9.2217981115916245</v>
      </c>
      <c r="AJ96" s="297">
        <f t="shared" si="4"/>
        <v>101.09940533432768</v>
      </c>
      <c r="AK96" s="32"/>
      <c r="AL96" s="13"/>
      <c r="AM96" s="15"/>
      <c r="AN96" s="9"/>
    </row>
    <row r="97" spans="1:41" ht="13.5" customHeight="1">
      <c r="A97" s="124" t="s">
        <v>30</v>
      </c>
      <c r="B97" s="97" t="s">
        <v>13</v>
      </c>
      <c r="C97" s="84" t="s">
        <v>8</v>
      </c>
      <c r="D97" s="217">
        <f>'Приложение №1'!D97</f>
        <v>710.26599999999996</v>
      </c>
      <c r="E97" s="253">
        <f>IF(ISERR(D97/D16*1000),0,D97/D16*1000)</f>
        <v>30.799311394512831</v>
      </c>
      <c r="F97" s="370">
        <f>'Приложение №1'!F97</f>
        <v>1211.92</v>
      </c>
      <c r="G97" s="253">
        <f>IF(ISERR(F97/F16*1000),0,F97/F16*1000)</f>
        <v>68.896670911406233</v>
      </c>
      <c r="H97" s="370">
        <f>'Приложение №1'!H97</f>
        <v>779.5</v>
      </c>
      <c r="I97" s="204">
        <f>IF(ISERR(H97/H16*1000),0,H97/H16*1000)</f>
        <v>42.893539281017333</v>
      </c>
      <c r="J97" s="217">
        <f>'Приложение №1'!J97</f>
        <v>869</v>
      </c>
      <c r="K97" s="2">
        <f>IF(ISERR(J97/J16*1000),0,J97/J16*1000)</f>
        <v>37.682504303784292</v>
      </c>
      <c r="L97" s="275">
        <f>'Приложение №1'!L97</f>
        <v>0</v>
      </c>
      <c r="M97" s="2">
        <f>IF(ISERR(L97/L16*1000),0,L97/L16*1000)</f>
        <v>0</v>
      </c>
      <c r="N97" s="275">
        <f>'Приложение №1'!N97</f>
        <v>0</v>
      </c>
      <c r="O97" s="2">
        <f>IF(ISERR(N97/N16*1000),0,N97/N16*1000)</f>
        <v>0</v>
      </c>
      <c r="P97" s="275">
        <f>'Приложение №1'!P97</f>
        <v>0</v>
      </c>
      <c r="Q97" s="2">
        <f>IF(ISERR(P97/P16*1000),0,P97/P16*1000)</f>
        <v>0</v>
      </c>
      <c r="R97" s="217">
        <f>'Приложение №1'!R97</f>
        <v>1246.28</v>
      </c>
      <c r="S97" s="2">
        <f>IF(ISERR(R97/R16*1000),0,R97/R16*1000)</f>
        <v>79.777747905184384</v>
      </c>
      <c r="T97" s="275">
        <f>'Приложение №1'!T97</f>
        <v>879.07</v>
      </c>
      <c r="U97" s="2">
        <f>IF(ISERR(T97/T16*1000),0,T97/T16*1000)</f>
        <v>117.36425414880976</v>
      </c>
      <c r="V97" s="275">
        <f>'Приложение №1'!V97</f>
        <v>367.21</v>
      </c>
      <c r="W97" s="2">
        <f>IF(ISERR(V97/V16*1000),0,V97/V16*1000)</f>
        <v>117.3644847864996</v>
      </c>
      <c r="X97" s="275">
        <f>'Приложение №1'!X97</f>
        <v>0</v>
      </c>
      <c r="Y97" s="253">
        <f>IF(ISERR(X97/X16*1000),0,X97/X16*1000)</f>
        <v>0</v>
      </c>
      <c r="Z97" s="215">
        <f>'Приложение №1'!Z97</f>
        <v>826.69015049999985</v>
      </c>
      <c r="AA97" s="2">
        <f>IF(ISERR(Z97/Z16*1000),0,Z97/Z16*1000)</f>
        <v>0</v>
      </c>
      <c r="AB97" s="275">
        <f>'Приложение №1'!AB97</f>
        <v>816.69714118075126</v>
      </c>
      <c r="AC97" s="2">
        <f>IF(ISERR(AB97/AB16*1000),0,AB97/AB16*1000)</f>
        <v>0</v>
      </c>
      <c r="AD97" s="276">
        <f>'Приложение №1'!AD97</f>
        <v>0</v>
      </c>
      <c r="AE97" s="2">
        <f>IF(ISERR(AD97/AD16*1000),0,AD97/AD16*1000)</f>
        <v>0</v>
      </c>
      <c r="AF97" s="276">
        <f>'Приложение №1'!AF97</f>
        <v>9.9930093192485856</v>
      </c>
      <c r="AG97" s="204">
        <f>IF(ISERR(AF97/AF16*1000),0,AF97/AF16*1000)</f>
        <v>0</v>
      </c>
      <c r="AH97" s="414">
        <f t="shared" si="2"/>
        <v>-419.58984950000013</v>
      </c>
      <c r="AI97" s="415">
        <f t="shared" si="3"/>
        <v>33.667382089097167</v>
      </c>
      <c r="AJ97" s="297">
        <f t="shared" si="4"/>
        <v>95.131202589182948</v>
      </c>
      <c r="AK97" s="32"/>
      <c r="AL97" s="13"/>
      <c r="AM97" s="15"/>
      <c r="AN97" s="9"/>
    </row>
    <row r="98" spans="1:41" ht="13.5" customHeight="1">
      <c r="A98" s="124" t="s">
        <v>31</v>
      </c>
      <c r="B98" s="97" t="s">
        <v>63</v>
      </c>
      <c r="C98" s="84" t="s">
        <v>8</v>
      </c>
      <c r="D98" s="217">
        <f>'Приложение №1'!D98</f>
        <v>0</v>
      </c>
      <c r="E98" s="253"/>
      <c r="F98" s="370">
        <f>'Приложение №1'!F98</f>
        <v>0</v>
      </c>
      <c r="G98" s="253"/>
      <c r="H98" s="370">
        <f>'Приложение №1'!H98</f>
        <v>0</v>
      </c>
      <c r="I98" s="204"/>
      <c r="J98" s="217">
        <f>'Приложение №1'!J98</f>
        <v>0</v>
      </c>
      <c r="K98" s="2"/>
      <c r="L98" s="274">
        <f>'Приложение №1'!L98</f>
        <v>0</v>
      </c>
      <c r="M98" s="2"/>
      <c r="N98" s="274">
        <f>'Приложение №1'!N98</f>
        <v>0</v>
      </c>
      <c r="O98" s="2"/>
      <c r="P98" s="274">
        <f>'Приложение №1'!P98</f>
        <v>0</v>
      </c>
      <c r="Q98" s="2"/>
      <c r="R98" s="217">
        <f>'Приложение №1'!R98</f>
        <v>0</v>
      </c>
      <c r="S98" s="2"/>
      <c r="T98" s="274">
        <f>'Приложение №1'!T98</f>
        <v>0</v>
      </c>
      <c r="U98" s="2"/>
      <c r="V98" s="274">
        <f>'Приложение №1'!V98</f>
        <v>0</v>
      </c>
      <c r="W98" s="2"/>
      <c r="X98" s="274">
        <f>'Приложение №1'!X98</f>
        <v>0</v>
      </c>
      <c r="Y98" s="253"/>
      <c r="Z98" s="215">
        <f>'Приложение №1'!Z98</f>
        <v>0</v>
      </c>
      <c r="AA98" s="2"/>
      <c r="AB98" s="274">
        <f>'Приложение №1'!AB98</f>
        <v>0</v>
      </c>
      <c r="AC98" s="2"/>
      <c r="AD98" s="276">
        <f>'Приложение №1'!AD98</f>
        <v>0</v>
      </c>
      <c r="AE98" s="2"/>
      <c r="AF98" s="276">
        <f>'Приложение №1'!AF98</f>
        <v>0</v>
      </c>
      <c r="AG98" s="204"/>
      <c r="AH98" s="414"/>
      <c r="AI98" s="415"/>
      <c r="AJ98" s="297"/>
      <c r="AK98" s="32"/>
      <c r="AL98" s="13"/>
      <c r="AM98" s="15"/>
      <c r="AN98" s="9"/>
    </row>
    <row r="99" spans="1:41" s="25" customFormat="1" ht="13.5" customHeight="1">
      <c r="A99" s="133" t="s">
        <v>20</v>
      </c>
      <c r="B99" s="134" t="s">
        <v>34</v>
      </c>
      <c r="C99" s="135" t="s">
        <v>16</v>
      </c>
      <c r="D99" s="219">
        <f>'Приложение №1'!D99</f>
        <v>40954.595524850003</v>
      </c>
      <c r="E99" s="262">
        <f>IF(ISERR(D99/D16*1000),0,D99/D16*1000)</f>
        <v>1775.9168263807883</v>
      </c>
      <c r="F99" s="219">
        <f>'Приложение №1'!F99</f>
        <v>39353.839999999997</v>
      </c>
      <c r="G99" s="262">
        <f>IF(ISERR(F99/F16*1000),0,F99/F16*1000)</f>
        <v>2237.2339457886123</v>
      </c>
      <c r="H99" s="219">
        <f>'Приложение №1'!H99</f>
        <v>37192.833063242484</v>
      </c>
      <c r="I99" s="220">
        <f>IF(ISERR(H99/H16*1000),0,H99/H16*1000)</f>
        <v>2046.6096805266347</v>
      </c>
      <c r="J99" s="219">
        <f>'Приложение №1'!J99</f>
        <v>42992.932669000002</v>
      </c>
      <c r="K99" s="136">
        <f>IF(ISERR(J99/J16*1000),0,J99/J16*1000)</f>
        <v>1864.3053743750299</v>
      </c>
      <c r="L99" s="171">
        <f>'Приложение №1'!L99</f>
        <v>0</v>
      </c>
      <c r="M99" s="136">
        <f>IF(ISERR(L99/L16*1000),0,L99/L16*1000)</f>
        <v>0</v>
      </c>
      <c r="N99" s="171">
        <f>'Приложение №1'!N99</f>
        <v>0</v>
      </c>
      <c r="O99" s="136">
        <f>IF(ISERR(N99/N16*1000),0,N99/N16*1000)</f>
        <v>0</v>
      </c>
      <c r="P99" s="171">
        <f>'Приложение №1'!P99</f>
        <v>0</v>
      </c>
      <c r="Q99" s="136">
        <f>IF(ISERR(P99/P16*1000),0,P99/P16*1000)</f>
        <v>0</v>
      </c>
      <c r="R99" s="219">
        <f>'Приложение №1'!R99</f>
        <v>37027.18</v>
      </c>
      <c r="S99" s="262">
        <f>IF(ISERR(R99/R16*1000),0,R99/R16*1000)</f>
        <v>2370.2097696182923</v>
      </c>
      <c r="T99" s="171">
        <f>'Приложение №1'!T99</f>
        <v>21207.69</v>
      </c>
      <c r="U99" s="136">
        <f>IF(ISERR(T99/T16*1000),0,T99/T16*1000)</f>
        <v>2831.4294869227379</v>
      </c>
      <c r="V99" s="171">
        <f>'Приложение №1'!V99</f>
        <v>8438.44</v>
      </c>
      <c r="W99" s="136">
        <f>IF(ISERR(V99/V16*1000),0,V99/V16*1000)</f>
        <v>2697.0212221938123</v>
      </c>
      <c r="X99" s="171">
        <f>'Приложение №1'!X99</f>
        <v>7381.05</v>
      </c>
      <c r="Y99" s="262">
        <f>IF(ISERR(X99/X16*1000),0,X99/X16*1000)</f>
        <v>1475.3248051169298</v>
      </c>
      <c r="Z99" s="219" t="e">
        <f>Z26+Z61+Z64+Z79+Z86+Z87+Z92+Z93+Z97+Z98</f>
        <v>#REF!</v>
      </c>
      <c r="AA99" s="136">
        <f>IF(ISERR(Z99/Z16*1000),0,Z99/Z16*1000)</f>
        <v>0</v>
      </c>
      <c r="AB99" s="171" t="e">
        <f>AB26+AB61+AB64+AB79+AB86+AB87+AB92+AB93+AB97+AB98</f>
        <v>#REF!</v>
      </c>
      <c r="AC99" s="136">
        <f>IF(ISERR(AB99/AB16*1000),0,AB99/AB16*1000)</f>
        <v>0</v>
      </c>
      <c r="AD99" s="171" t="e">
        <f>AD26+AD61+AD64+AD79+AD86+AD87+AD92+AD93+AD97+AD98</f>
        <v>#REF!</v>
      </c>
      <c r="AE99" s="136">
        <f>IF(ISERR(AD99/AD16*1000),0,AD99/AD16*1000)</f>
        <v>0</v>
      </c>
      <c r="AF99" s="171" t="e">
        <f>AF26+AF61+AF64+AF79+AF86+AF87+AF92+AF93+AF97+AF98</f>
        <v>#REF!</v>
      </c>
      <c r="AG99" s="220">
        <f>IF(ISERR(AF99/AF16*1000),0,AF99/AF16*1000)</f>
        <v>0</v>
      </c>
      <c r="AH99" s="416" t="e">
        <f t="shared" ref="AH99:AH105" si="5">Z99-R99</f>
        <v>#REF!</v>
      </c>
      <c r="AI99" s="417" t="e">
        <f t="shared" ref="AI99:AI105" si="6">ABS(AH99/R99*100)</f>
        <v>#REF!</v>
      </c>
      <c r="AJ99" s="298" t="e">
        <f t="shared" ref="AJ99:AJ105" si="7">Z99/J99*100</f>
        <v>#REF!</v>
      </c>
      <c r="AK99" s="27"/>
      <c r="AL99" s="137"/>
      <c r="AM99" s="138"/>
      <c r="AN99" s="28"/>
      <c r="AO99" s="34"/>
    </row>
    <row r="100" spans="1:41" s="25" customFormat="1" ht="13.5" customHeight="1">
      <c r="A100" s="140" t="s">
        <v>81</v>
      </c>
      <c r="B100" s="141" t="s">
        <v>130</v>
      </c>
      <c r="C100" s="142" t="s">
        <v>131</v>
      </c>
      <c r="D100" s="221">
        <f>'Приложение №1'!D100</f>
        <v>1775.9168263807883</v>
      </c>
      <c r="E100" s="263"/>
      <c r="F100" s="221">
        <f>'Приложение №1'!F100</f>
        <v>2237.2339457886123</v>
      </c>
      <c r="G100" s="263"/>
      <c r="H100" s="221">
        <f>'Приложение №1'!H100</f>
        <v>2046.6096805266347</v>
      </c>
      <c r="I100" s="222"/>
      <c r="J100" s="221">
        <f>'Приложение №1'!J100</f>
        <v>1864.3053743750299</v>
      </c>
      <c r="K100" s="139"/>
      <c r="L100" s="172">
        <f>'Приложение №1'!L100</f>
        <v>0</v>
      </c>
      <c r="M100" s="139"/>
      <c r="N100" s="172">
        <f>'Приложение №1'!N100</f>
        <v>0</v>
      </c>
      <c r="O100" s="139"/>
      <c r="P100" s="172">
        <f>'Приложение №1'!P100</f>
        <v>0</v>
      </c>
      <c r="Q100" s="139"/>
      <c r="R100" s="221">
        <f>'Приложение №1'!R100</f>
        <v>2370.21</v>
      </c>
      <c r="S100" s="139"/>
      <c r="T100" s="172">
        <f>'Приложение №1'!T100</f>
        <v>2831.43</v>
      </c>
      <c r="U100" s="139"/>
      <c r="V100" s="172">
        <f>'Приложение №1'!V100</f>
        <v>2697.02</v>
      </c>
      <c r="W100" s="139"/>
      <c r="X100" s="172">
        <f>'Приложение №1'!X100</f>
        <v>1475.33</v>
      </c>
      <c r="Y100" s="263"/>
      <c r="Z100" s="219" t="e">
        <f>Z99/Z16*1000</f>
        <v>#REF!</v>
      </c>
      <c r="AA100" s="139"/>
      <c r="AB100" s="172" t="e">
        <f>AB99/AB16*1000</f>
        <v>#REF!</v>
      </c>
      <c r="AC100" s="139"/>
      <c r="AD100" s="172" t="e">
        <f>AD99/AD16*1000</f>
        <v>#REF!</v>
      </c>
      <c r="AE100" s="139"/>
      <c r="AF100" s="172" t="e">
        <f>AF99/AF16*1000</f>
        <v>#REF!</v>
      </c>
      <c r="AG100" s="222"/>
      <c r="AH100" s="418" t="e">
        <f t="shared" si="5"/>
        <v>#REF!</v>
      </c>
      <c r="AI100" s="419" t="e">
        <f t="shared" si="6"/>
        <v>#REF!</v>
      </c>
      <c r="AJ100" s="299" t="e">
        <f t="shared" si="7"/>
        <v>#REF!</v>
      </c>
      <c r="AK100" s="27"/>
      <c r="AL100" s="137"/>
      <c r="AM100" s="138"/>
      <c r="AN100" s="28"/>
      <c r="AO100" s="34"/>
    </row>
    <row r="101" spans="1:41" s="145" customFormat="1" ht="18" customHeight="1" thickBot="1">
      <c r="A101" s="143" t="s">
        <v>21</v>
      </c>
      <c r="B101" s="110" t="s">
        <v>46</v>
      </c>
      <c r="C101" s="85" t="s">
        <v>8</v>
      </c>
      <c r="D101" s="223">
        <f>'Приложение №1'!D101</f>
        <v>0</v>
      </c>
      <c r="E101" s="264">
        <f>IF(ISERR(D101/D16*1000),0,D101/D16*1000)</f>
        <v>0</v>
      </c>
      <c r="F101" s="371">
        <f>'Приложение №1'!F101</f>
        <v>0</v>
      </c>
      <c r="G101" s="264">
        <f>IF(ISERR(F101/F16*1000),0,F101/F16*1000)</f>
        <v>0</v>
      </c>
      <c r="H101" s="371">
        <f>'Приложение №1'!H101</f>
        <v>0</v>
      </c>
      <c r="I101" s="224">
        <f>IF(ISERR(H101/H16*1000),0,H101/H16*1000)</f>
        <v>0</v>
      </c>
      <c r="J101" s="223">
        <f>'Приложение №1'!J101</f>
        <v>0</v>
      </c>
      <c r="K101" s="39">
        <f>IF(ISERR(J101/J16*1000),0,J101/J16*1000)</f>
        <v>0</v>
      </c>
      <c r="L101" s="347">
        <f>'Приложение №1'!L101</f>
        <v>0</v>
      </c>
      <c r="M101" s="39">
        <f>IF(ISERR(L101/L16*1000),0,L101/L16*1000)</f>
        <v>0</v>
      </c>
      <c r="N101" s="347">
        <f>'Приложение №1'!N101</f>
        <v>0</v>
      </c>
      <c r="O101" s="39">
        <f>IF(ISERR(N101/N16*1000),0,N101/N16*1000)</f>
        <v>0</v>
      </c>
      <c r="P101" s="347">
        <f>'Приложение №1'!P101</f>
        <v>0</v>
      </c>
      <c r="Q101" s="39">
        <f>IF(ISERR(P101/P16*1000),0,P101/P16*1000)</f>
        <v>0</v>
      </c>
      <c r="R101" s="223">
        <f>'Приложение №1'!R101</f>
        <v>0</v>
      </c>
      <c r="S101" s="39">
        <f>IF(ISERR(R101/R16*1000),0,R101/R16*1000)</f>
        <v>0</v>
      </c>
      <c r="T101" s="347">
        <f>'Приложение №1'!T101</f>
        <v>0</v>
      </c>
      <c r="U101" s="39">
        <f>IF(ISERR(T101/T16*1000),0,T101/T16*1000)</f>
        <v>0</v>
      </c>
      <c r="V101" s="347">
        <f>'Приложение №1'!V101</f>
        <v>0</v>
      </c>
      <c r="W101" s="39">
        <f>IF(ISERR(V101/V16*1000),0,V101/V16*1000)</f>
        <v>0</v>
      </c>
      <c r="X101" s="347">
        <f>'Приложение №1'!X101</f>
        <v>0</v>
      </c>
      <c r="Y101" s="264">
        <f>IF(ISERR(X101/X16*1000),0,X101/X16*1000)</f>
        <v>0</v>
      </c>
      <c r="Z101" s="215">
        <f>'Приложение №1'!Z101</f>
        <v>0</v>
      </c>
      <c r="AA101" s="39">
        <f>IF(ISERR(Z101/Z16*1000),0,Z101/Z16*1000)</f>
        <v>0</v>
      </c>
      <c r="AB101" s="277">
        <f>'Приложение №1'!AB101</f>
        <v>0</v>
      </c>
      <c r="AC101" s="39"/>
      <c r="AD101" s="277">
        <f>'Приложение №1'!AD101</f>
        <v>0</v>
      </c>
      <c r="AE101" s="39"/>
      <c r="AF101" s="277">
        <f>'Приложение №1'!AF101</f>
        <v>0</v>
      </c>
      <c r="AG101" s="224">
        <f>IF(ISERR(AF101/AF16*1000),0,AF101/AF16*1000)</f>
        <v>0</v>
      </c>
      <c r="AH101" s="420">
        <f t="shared" si="5"/>
        <v>0</v>
      </c>
      <c r="AI101" s="421" t="e">
        <f t="shared" si="6"/>
        <v>#DIV/0!</v>
      </c>
      <c r="AJ101" s="300" t="e">
        <f t="shared" si="7"/>
        <v>#DIV/0!</v>
      </c>
      <c r="AK101" s="144"/>
      <c r="AM101" s="146"/>
      <c r="AN101" s="9"/>
      <c r="AO101" s="146"/>
    </row>
    <row r="102" spans="1:41" ht="30.75" customHeight="1" thickBot="1">
      <c r="A102" s="125" t="s">
        <v>20</v>
      </c>
      <c r="B102" s="111" t="s">
        <v>15</v>
      </c>
      <c r="C102" s="86" t="s">
        <v>16</v>
      </c>
      <c r="D102" s="225">
        <f>'Приложение №1'!D102</f>
        <v>40954.595524850003</v>
      </c>
      <c r="E102" s="265">
        <f>IF(ISERR(D102/D16*1000),0,D102/D16*1000)</f>
        <v>1775.9168263807883</v>
      </c>
      <c r="F102" s="225">
        <f>'Приложение №1'!F102</f>
        <v>39353.839999999997</v>
      </c>
      <c r="G102" s="265">
        <f>IF(ISERR(F102/F16*1000),0,F102/F16*1000)</f>
        <v>2237.2339457886123</v>
      </c>
      <c r="H102" s="225">
        <f>'Приложение №1'!H102</f>
        <v>37192.833063242484</v>
      </c>
      <c r="I102" s="52">
        <f>IF(ISERR(H102/H16*1000),0,H102/H16*1000)</f>
        <v>2046.6096805266347</v>
      </c>
      <c r="J102" s="225">
        <f>'Приложение №1'!J102</f>
        <v>42992.932669000002</v>
      </c>
      <c r="K102" s="179">
        <f>IF(ISERR(J102/J16*1000),0,J102/J16*1000)</f>
        <v>1864.3053743750299</v>
      </c>
      <c r="L102" s="173">
        <f>'Приложение №1'!L102</f>
        <v>0</v>
      </c>
      <c r="M102" s="179">
        <f>IF(ISERR(L102/L16*1000),0,L102/L16*1000)</f>
        <v>0</v>
      </c>
      <c r="N102" s="173">
        <f>'Приложение №1'!N102</f>
        <v>0</v>
      </c>
      <c r="O102" s="179">
        <f>IF(ISERR(N102/N16*1000),0,N102/N16*1000)</f>
        <v>0</v>
      </c>
      <c r="P102" s="173">
        <f>'Приложение №1'!P102</f>
        <v>0</v>
      </c>
      <c r="Q102" s="179">
        <f>IF(ISERR(P102/P16*1000),0,P102/P16*1000)</f>
        <v>0</v>
      </c>
      <c r="R102" s="225">
        <f>'Приложение №1'!R102</f>
        <v>37027.18</v>
      </c>
      <c r="S102" s="179">
        <f>IF(ISERR(R102/R16*1000),0,R102/R16*1000)</f>
        <v>2370.2097696182923</v>
      </c>
      <c r="T102" s="173">
        <f>'Приложение №1'!T102</f>
        <v>21207.69</v>
      </c>
      <c r="U102" s="179">
        <f>IF(ISERR(T102/T16*1000),0,T102/T16*1000)</f>
        <v>2831.4294869227379</v>
      </c>
      <c r="V102" s="173">
        <f>'Приложение №1'!V102</f>
        <v>8438.44</v>
      </c>
      <c r="W102" s="179">
        <f>IF(ISERR(V102/V16*1000),0,V102/V16*1000)</f>
        <v>2697.0212221938123</v>
      </c>
      <c r="X102" s="173">
        <f>'Приложение №1'!X102</f>
        <v>7381.05</v>
      </c>
      <c r="Y102" s="265">
        <f>IF(ISERR(X102/X16*1000),0,X102/X16*1000)</f>
        <v>1475.3248051169298</v>
      </c>
      <c r="Z102" s="225" t="e">
        <f>Z99+Z101</f>
        <v>#REF!</v>
      </c>
      <c r="AA102" s="179">
        <f>IF(ISERR(Z102/Z16*1000),0,Z102/Z16*1000)</f>
        <v>0</v>
      </c>
      <c r="AB102" s="173" t="e">
        <f>AB99+AB101</f>
        <v>#REF!</v>
      </c>
      <c r="AC102" s="179">
        <f>IF(ISERR(AB102/AB16*1000),0,AB102/AB16*1000)</f>
        <v>0</v>
      </c>
      <c r="AD102" s="173" t="e">
        <f>AD99+AD101</f>
        <v>#REF!</v>
      </c>
      <c r="AE102" s="179">
        <f>IF(ISERR(AD102/AD16*1000),0,AD102/AD16*1000)</f>
        <v>0</v>
      </c>
      <c r="AF102" s="173" t="e">
        <f>AF99+AF101</f>
        <v>#REF!</v>
      </c>
      <c r="AG102" s="52">
        <f>IF(ISERR(AF102/AF16*1000),0,AF102/AF16*1000)</f>
        <v>0</v>
      </c>
      <c r="AH102" s="422" t="e">
        <f t="shared" si="5"/>
        <v>#REF!</v>
      </c>
      <c r="AI102" s="423" t="e">
        <f t="shared" si="6"/>
        <v>#REF!</v>
      </c>
      <c r="AJ102" s="301" t="e">
        <f t="shared" si="7"/>
        <v>#REF!</v>
      </c>
      <c r="AK102" s="7"/>
      <c r="AL102" s="17"/>
      <c r="AM102" s="37"/>
      <c r="AN102" s="9"/>
    </row>
    <row r="103" spans="1:41" ht="30">
      <c r="A103" s="126" t="s">
        <v>81</v>
      </c>
      <c r="B103" s="112" t="s">
        <v>78</v>
      </c>
      <c r="C103" s="87" t="s">
        <v>8</v>
      </c>
      <c r="D103" s="174">
        <f>'Приложение №1'!D103</f>
        <v>37462.567328385172</v>
      </c>
      <c r="E103" s="266">
        <f>IF(ISERR(D103/D22*1000),0,D103/D22*1000)</f>
        <v>1753.8244576852212</v>
      </c>
      <c r="F103" s="174">
        <f>'Приложение №1'!F103</f>
        <v>37200.28</v>
      </c>
      <c r="G103" s="266">
        <f>IF(ISERR(F103/F22*1000),0,F103/F22*1000)</f>
        <v>2237.2340297573942</v>
      </c>
      <c r="H103" s="174">
        <f>'Приложение №1'!H103</f>
        <v>35222.766584767553</v>
      </c>
      <c r="I103" s="226">
        <f>IF(ISERR(H103/H22*1000),0,H103/H22*1000)</f>
        <v>2046.6096805266352</v>
      </c>
      <c r="J103" s="174">
        <f>'Приложение №1'!J103</f>
        <v>39269.546007972887</v>
      </c>
      <c r="K103" s="180">
        <f>IF(ISERR(J103/J22*1000),0,J103/J22*1000)</f>
        <v>1838.4188576097417</v>
      </c>
      <c r="L103" s="182">
        <f>'Приложение №1'!L103</f>
        <v>0</v>
      </c>
      <c r="M103" s="180">
        <f>IF(ISERR(L103/L22*1000),0,L103/L22*1000)</f>
        <v>0</v>
      </c>
      <c r="N103" s="182">
        <f>'Приложение №1'!N103</f>
        <v>0</v>
      </c>
      <c r="O103" s="180">
        <f>IF(ISERR(N103/N22*1000),0,N103/N22*1000)</f>
        <v>0</v>
      </c>
      <c r="P103" s="182">
        <f>'Приложение №1'!P103</f>
        <v>0</v>
      </c>
      <c r="Q103" s="180">
        <f>IF(ISERR(P103/P22*1000),0,P103/P22*1000)</f>
        <v>0</v>
      </c>
      <c r="R103" s="174">
        <f>'Приложение №1'!R103</f>
        <v>34315.19</v>
      </c>
      <c r="S103" s="180">
        <f>IF(ISERR(R103/R22*1000),0,R103/R22*1000)</f>
        <v>2340.8477894578873</v>
      </c>
      <c r="T103" s="182">
        <f>'Приложение №1'!T103</f>
        <v>18767.57</v>
      </c>
      <c r="U103" s="180">
        <f>IF(ISERR(T103/T22*1000),0,T103/T22*1000)</f>
        <v>2831.4303818475323</v>
      </c>
      <c r="V103" s="182">
        <f>'Приложение №1'!V103</f>
        <v>8166.58</v>
      </c>
      <c r="W103" s="180">
        <f>IF(ISERR(V103/V22*1000),0,V103/V22*1000)</f>
        <v>2697.021136063408</v>
      </c>
      <c r="X103" s="182">
        <f>'Приложение №1'!X103</f>
        <v>7381.05</v>
      </c>
      <c r="Y103" s="266">
        <f>IF(ISERR(X103/X22*1000),0,X103/X22*1000)</f>
        <v>1475.3248051169298</v>
      </c>
      <c r="Z103" s="174">
        <f>AB103+AD103+AF103</f>
        <v>0</v>
      </c>
      <c r="AA103" s="180">
        <f>IF(ISERR(Z103/Z22*1000),0,Z103/Z22*1000)</f>
        <v>0</v>
      </c>
      <c r="AB103" s="182">
        <f>IF(ISERR(AB100*AB22/1000),0,AB100*AB22/1000)</f>
        <v>0</v>
      </c>
      <c r="AC103" s="180">
        <f>IF(ISERR(AB103/AB22*1000),0,AB103/AB22*1000)</f>
        <v>0</v>
      </c>
      <c r="AD103" s="182">
        <f>IF(ISERR(AD100*AD22/1000),0,AD100*AD22/1000)</f>
        <v>0</v>
      </c>
      <c r="AE103" s="180">
        <f>IF(ISERR(AD103/AD22*1000),0,AD103/AD22*1000)</f>
        <v>0</v>
      </c>
      <c r="AF103" s="182">
        <f>IF(ISERR(AF100*AF22/1000),0,AF100*AF22/1000)</f>
        <v>0</v>
      </c>
      <c r="AG103" s="226">
        <f>IF(ISERR(AF103/AF22*1000),0,AF103/AF22*1000)</f>
        <v>0</v>
      </c>
      <c r="AH103" s="424">
        <f t="shared" si="5"/>
        <v>-34315.19</v>
      </c>
      <c r="AI103" s="425">
        <f t="shared" si="6"/>
        <v>100</v>
      </c>
      <c r="AJ103" s="302">
        <f t="shared" si="7"/>
        <v>0</v>
      </c>
      <c r="AK103" s="7"/>
      <c r="AL103" s="17"/>
      <c r="AN103" s="9"/>
    </row>
    <row r="104" spans="1:41" ht="30.75" thickBot="1">
      <c r="A104" s="127" t="s">
        <v>82</v>
      </c>
      <c r="B104" s="113" t="s">
        <v>79</v>
      </c>
      <c r="C104" s="88" t="s">
        <v>8</v>
      </c>
      <c r="D104" s="175">
        <f>'Приложение №1'!D104</f>
        <v>3493.4663197648242</v>
      </c>
      <c r="E104" s="267">
        <f>IF(ISERR(D104/D17*1000),0,D104/D17*1000)</f>
        <v>2054.2551568651202</v>
      </c>
      <c r="F104" s="175">
        <f>'Приложение №1'!F104</f>
        <v>2153.56</v>
      </c>
      <c r="G104" s="267">
        <f>IF(ISERR(F104/F17*1000),0,F104/F17*1000)</f>
        <v>2237.2324953251609</v>
      </c>
      <c r="H104" s="175">
        <f>'Приложение №1'!H104</f>
        <v>1970.0664784749315</v>
      </c>
      <c r="I104" s="51">
        <f>IF(ISERR(H104/H17*1000),0,H104/H17*1000)</f>
        <v>2046.6096805266272</v>
      </c>
      <c r="J104" s="175">
        <f>'Приложение №1'!J104</f>
        <v>3723.3866610271089</v>
      </c>
      <c r="K104" s="181">
        <f>IF(ISERR(J104/J17*1000),0,J104/J17*1000)</f>
        <v>2189.4546989457303</v>
      </c>
      <c r="L104" s="183">
        <f>'Приложение №1'!L104</f>
        <v>0</v>
      </c>
      <c r="M104" s="181">
        <f>IF(ISERR(L104/L17*1000),0,L104/L17*1000)</f>
        <v>0</v>
      </c>
      <c r="N104" s="183">
        <f>'Приложение №1'!N104</f>
        <v>0</v>
      </c>
      <c r="O104" s="181">
        <f>IF(ISERR(N104/N17*1000),0,N104/N17*1000)</f>
        <v>0</v>
      </c>
      <c r="P104" s="183">
        <f>'Приложение №1'!P104</f>
        <v>0</v>
      </c>
      <c r="Q104" s="181">
        <f>IF(ISERR(P104/P17*1000),0,P104/P17*1000)</f>
        <v>0</v>
      </c>
      <c r="R104" s="175">
        <f>'Приложение №1'!R104</f>
        <v>2711.99</v>
      </c>
      <c r="S104" s="181">
        <f>IF(ISERR(R104/R17*1000),0,R104/R17*1000)</f>
        <v>2817.3592354041139</v>
      </c>
      <c r="T104" s="183">
        <f>'Приложение №1'!T104</f>
        <v>2440.13</v>
      </c>
      <c r="U104" s="181">
        <f>IF(ISERR(T104/T17*1000),0,T104/T17*1000)</f>
        <v>2831.4342074727315</v>
      </c>
      <c r="V104" s="183">
        <f>'Приложение №1'!V104</f>
        <v>271.86</v>
      </c>
      <c r="W104" s="181">
        <f>IF(ISERR(V104/V17*1000),0,V104/V17*1000)</f>
        <v>2697.0238095238101</v>
      </c>
      <c r="X104" s="183">
        <f>'Приложение №1'!X104</f>
        <v>0</v>
      </c>
      <c r="Y104" s="267">
        <f>IF(ISERR(X104/X17*1000),0,X104/X17*1000)</f>
        <v>0</v>
      </c>
      <c r="Z104" s="175" t="e">
        <f>AB104+AD104+AF104</f>
        <v>#REF!</v>
      </c>
      <c r="AA104" s="181">
        <f>IF(ISERR(Z104/Z17*1000),0,Z104/Z17*1000)</f>
        <v>0</v>
      </c>
      <c r="AB104" s="183" t="e">
        <f>AB102-AB103</f>
        <v>#REF!</v>
      </c>
      <c r="AC104" s="181">
        <f>IF(ISERR(AB104/AB17*1000),0,AB104/AB17*1000)</f>
        <v>0</v>
      </c>
      <c r="AD104" s="183" t="e">
        <f>AD102-AD103</f>
        <v>#REF!</v>
      </c>
      <c r="AE104" s="181">
        <f>IF(ISERR(AD104/AD17*1000),0,AD104/AD17*1000)</f>
        <v>0</v>
      </c>
      <c r="AF104" s="183" t="e">
        <f>AF102-AF103</f>
        <v>#REF!</v>
      </c>
      <c r="AG104" s="51">
        <f>IF(ISERR(AF104/AF17*1000),0,AF104/AF17*1000)</f>
        <v>0</v>
      </c>
      <c r="AH104" s="426" t="e">
        <f t="shared" si="5"/>
        <v>#REF!</v>
      </c>
      <c r="AI104" s="427" t="e">
        <f t="shared" si="6"/>
        <v>#REF!</v>
      </c>
      <c r="AJ104" s="303" t="e">
        <f t="shared" si="7"/>
        <v>#REF!</v>
      </c>
      <c r="AK104" s="7"/>
      <c r="AL104" s="17"/>
      <c r="AN104" s="9"/>
    </row>
    <row r="105" spans="1:41" ht="13.5" customHeight="1">
      <c r="A105" s="369" t="s">
        <v>21</v>
      </c>
      <c r="B105" s="114" t="s">
        <v>65</v>
      </c>
      <c r="C105" s="89" t="s">
        <v>8</v>
      </c>
      <c r="D105" s="227">
        <f>'Приложение №1'!D105</f>
        <v>151.10000000000002</v>
      </c>
      <c r="E105" s="255">
        <f>IF(ISERR(D105/D17*1000),0,D105/D17*1000)</f>
        <v>88.850993766905802</v>
      </c>
      <c r="F105" s="227">
        <f>'Приложение №1'!F105</f>
        <v>0</v>
      </c>
      <c r="G105" s="255">
        <f>IF(ISERR(F105/F17*1000),0,F105/F17*1000)</f>
        <v>0</v>
      </c>
      <c r="H105" s="227">
        <f>'Приложение №1'!H105</f>
        <v>24.058832023796096</v>
      </c>
      <c r="I105" s="208">
        <f>IF(ISERR(H105/H17*1000),0,H105/H17*1000)</f>
        <v>24.99359237876179</v>
      </c>
      <c r="J105" s="227">
        <f>'Приложение №1'!J105</f>
        <v>94.25</v>
      </c>
      <c r="K105" s="48">
        <f>IF(ISERR(J105/J17*1000),0,J105/J17*1000)</f>
        <v>55.421615900270488</v>
      </c>
      <c r="L105" s="271">
        <f>'Приложение №1'!L105</f>
        <v>0</v>
      </c>
      <c r="M105" s="48">
        <f>IF(ISERR(L105/L17*1000),0,L105/L17*1000)</f>
        <v>0</v>
      </c>
      <c r="N105" s="271">
        <f>'Приложение №1'!N105</f>
        <v>0</v>
      </c>
      <c r="O105" s="48">
        <f>IF(ISERR(N105/N17*1000),0,N105/N17*1000)</f>
        <v>0</v>
      </c>
      <c r="P105" s="271">
        <f>'Приложение №1'!P105</f>
        <v>0</v>
      </c>
      <c r="Q105" s="48">
        <f>IF(ISERR(P105/P17*1000),0,P105/P17*1000)</f>
        <v>0</v>
      </c>
      <c r="R105" s="227">
        <f>'Приложение №1'!R105</f>
        <v>108.48</v>
      </c>
      <c r="S105" s="48">
        <f>IF(ISERR(R105/R17*1000),0,R105/R17*1000)</f>
        <v>112.69478495740702</v>
      </c>
      <c r="T105" s="271">
        <f>'Приложение №1'!T105</f>
        <v>97.61</v>
      </c>
      <c r="U105" s="48">
        <f>IF(ISERR(T105/T17*1000),0,T105/T17*1000)</f>
        <v>113.26293803666744</v>
      </c>
      <c r="V105" s="271">
        <f>'Приложение №1'!V105</f>
        <v>10.87</v>
      </c>
      <c r="W105" s="48">
        <f>IF(ISERR(V105/V17*1000),0,V105/V17*1000)</f>
        <v>107.83730158730158</v>
      </c>
      <c r="X105" s="271">
        <f>'Приложение №1'!X105</f>
        <v>0</v>
      </c>
      <c r="Y105" s="255">
        <f>IF(ISERR(X105/X17*1000),0,X105/X17*1000)</f>
        <v>0</v>
      </c>
      <c r="Z105" s="227">
        <f>'Приложение №1'!Z105</f>
        <v>94.25</v>
      </c>
      <c r="AA105" s="48">
        <f>IF(ISERR(Z105/Z17*1000),0,Z105/Z17*1000)</f>
        <v>0</v>
      </c>
      <c r="AB105" s="271">
        <f>'Приложение №1'!AB105</f>
        <v>94.25</v>
      </c>
      <c r="AC105" s="48">
        <f>IF(ISERR(AB105/AB17*1000),0,AB105/AB17*1000)</f>
        <v>0</v>
      </c>
      <c r="AD105" s="271">
        <f>'Приложение №1'!AD105</f>
        <v>0</v>
      </c>
      <c r="AE105" s="48">
        <f>IF(ISERR(AD105/AD17*1000),0,AD105/AD17*1000)</f>
        <v>0</v>
      </c>
      <c r="AF105" s="271">
        <f>'Приложение №1'!AF105</f>
        <v>0</v>
      </c>
      <c r="AG105" s="208">
        <f>IF(ISERR(AF105/AF17*1000),0,AF105/AF17*1000)</f>
        <v>0</v>
      </c>
      <c r="AH105" s="428">
        <f t="shared" si="5"/>
        <v>-14.230000000000004</v>
      </c>
      <c r="AI105" s="429">
        <f t="shared" si="6"/>
        <v>13.117625368731566</v>
      </c>
      <c r="AJ105" s="304">
        <f t="shared" si="7"/>
        <v>100</v>
      </c>
      <c r="AK105" s="38"/>
      <c r="AL105" s="20"/>
      <c r="AN105" s="9"/>
    </row>
    <row r="106" spans="1:41" ht="13.5" customHeight="1">
      <c r="A106" s="368"/>
      <c r="B106" s="115" t="s">
        <v>66</v>
      </c>
      <c r="C106" s="90" t="s">
        <v>8</v>
      </c>
      <c r="D106" s="227">
        <f>'Приложение №1'!D106</f>
        <v>68.599999999999994</v>
      </c>
      <c r="E106" s="255"/>
      <c r="F106" s="227">
        <f>'Приложение №1'!F106</f>
        <v>368.28</v>
      </c>
      <c r="G106" s="255"/>
      <c r="H106" s="227">
        <f>'Приложение №1'!H106</f>
        <v>24.058832023796096</v>
      </c>
      <c r="I106" s="208"/>
      <c r="J106" s="227">
        <f>'Приложение №1'!J106</f>
        <v>49</v>
      </c>
      <c r="K106" s="48"/>
      <c r="L106" s="275">
        <f>'Приложение №1'!L106</f>
        <v>0</v>
      </c>
      <c r="M106" s="48"/>
      <c r="N106" s="275">
        <f>'Приложение №1'!N106</f>
        <v>0</v>
      </c>
      <c r="O106" s="48"/>
      <c r="P106" s="275">
        <f>'Приложение №1'!P106</f>
        <v>0</v>
      </c>
      <c r="Q106" s="48"/>
      <c r="R106" s="227">
        <f>'Приложение №1'!R106</f>
        <v>0</v>
      </c>
      <c r="S106" s="48"/>
      <c r="T106" s="275">
        <f>'Приложение №1'!T106</f>
        <v>0</v>
      </c>
      <c r="U106" s="48"/>
      <c r="V106" s="271">
        <f>'Приложение №1'!V106</f>
        <v>0</v>
      </c>
      <c r="W106" s="48"/>
      <c r="X106" s="271">
        <f>'Приложение №1'!X106</f>
        <v>0</v>
      </c>
      <c r="Y106" s="208"/>
      <c r="Z106" s="227">
        <f>'Приложение №1'!Z106</f>
        <v>14.143425376768395</v>
      </c>
      <c r="AA106" s="48"/>
      <c r="AB106" s="275">
        <f>'Приложение №1'!AB106</f>
        <v>14.143425376768395</v>
      </c>
      <c r="AC106" s="48"/>
      <c r="AD106" s="275">
        <f>'Приложение №1'!AD106</f>
        <v>0</v>
      </c>
      <c r="AE106" s="48"/>
      <c r="AF106" s="275">
        <f>'Приложение №1'!AF106</f>
        <v>0</v>
      </c>
      <c r="AG106" s="208"/>
      <c r="AH106" s="414"/>
      <c r="AI106" s="415"/>
      <c r="AJ106" s="305"/>
      <c r="AK106" s="38"/>
      <c r="AL106" s="20"/>
      <c r="AN106" s="9"/>
    </row>
    <row r="107" spans="1:41" ht="13.5" customHeight="1">
      <c r="A107" s="368"/>
      <c r="B107" s="115" t="s">
        <v>67</v>
      </c>
      <c r="C107" s="90" t="s">
        <v>8</v>
      </c>
      <c r="D107" s="227">
        <f>'Приложение №1'!D107</f>
        <v>13.750000000000004</v>
      </c>
      <c r="E107" s="255"/>
      <c r="F107" s="227">
        <f>'Приложение №1'!F107</f>
        <v>0</v>
      </c>
      <c r="G107" s="255"/>
      <c r="H107" s="227">
        <f>'Приложение №1'!H107</f>
        <v>0</v>
      </c>
      <c r="I107" s="208"/>
      <c r="J107" s="227">
        <f>'Приложение №1'!J107</f>
        <v>7.541666666666667</v>
      </c>
      <c r="K107" s="48"/>
      <c r="L107" s="271">
        <f>'Приложение №1'!L107</f>
        <v>0</v>
      </c>
      <c r="M107" s="48"/>
      <c r="N107" s="271">
        <f>'Приложение №1'!N107</f>
        <v>0</v>
      </c>
      <c r="O107" s="48"/>
      <c r="P107" s="271">
        <f>'Приложение №1'!P107</f>
        <v>0</v>
      </c>
      <c r="Q107" s="48"/>
      <c r="R107" s="227">
        <f>'Приложение №1'!R107</f>
        <v>0</v>
      </c>
      <c r="S107" s="48"/>
      <c r="T107" s="271">
        <f>'Приложение №1'!T107</f>
        <v>0</v>
      </c>
      <c r="U107" s="48"/>
      <c r="V107" s="271">
        <f>'Приложение №1'!V107</f>
        <v>0</v>
      </c>
      <c r="W107" s="48"/>
      <c r="X107" s="271">
        <f>'Приложение №1'!X107</f>
        <v>0</v>
      </c>
      <c r="Y107" s="255"/>
      <c r="Z107" s="227">
        <f>(Z105-Z106)*20/120</f>
        <v>13.351095770538601</v>
      </c>
      <c r="AA107" s="48"/>
      <c r="AB107" s="275">
        <f>'Приложение №1'!AB107</f>
        <v>13.351095770538599</v>
      </c>
      <c r="AC107" s="48"/>
      <c r="AD107" s="275">
        <f>'Приложение №1'!AD107</f>
        <v>0</v>
      </c>
      <c r="AE107" s="48"/>
      <c r="AF107" s="275">
        <f>'Приложение №1'!AF107</f>
        <v>0</v>
      </c>
      <c r="AG107" s="208"/>
      <c r="AH107" s="414"/>
      <c r="AI107" s="415"/>
      <c r="AJ107" s="305"/>
      <c r="AK107" s="38"/>
      <c r="AL107" s="20"/>
      <c r="AN107" s="9"/>
    </row>
    <row r="108" spans="1:41" ht="13.5" customHeight="1">
      <c r="A108" s="368"/>
      <c r="B108" s="115" t="s">
        <v>68</v>
      </c>
      <c r="C108" s="90" t="s">
        <v>8</v>
      </c>
      <c r="D108" s="227">
        <f>'Приложение №1'!D108</f>
        <v>68.750000000000028</v>
      </c>
      <c r="E108" s="255"/>
      <c r="F108" s="227">
        <f>'Приложение №1'!F108</f>
        <v>0</v>
      </c>
      <c r="G108" s="255"/>
      <c r="H108" s="227">
        <f>'Приложение №1'!H108</f>
        <v>0</v>
      </c>
      <c r="I108" s="208"/>
      <c r="J108" s="227">
        <f>'Приложение №1'!J108</f>
        <v>37.708333333333336</v>
      </c>
      <c r="K108" s="48"/>
      <c r="L108" s="271">
        <f>'Приложение №1'!L108</f>
        <v>0</v>
      </c>
      <c r="M108" s="48"/>
      <c r="N108" s="271">
        <f>'Приложение №1'!N108</f>
        <v>0</v>
      </c>
      <c r="O108" s="48"/>
      <c r="P108" s="271">
        <f>'Приложение №1'!P108</f>
        <v>0</v>
      </c>
      <c r="Q108" s="48"/>
      <c r="R108" s="227">
        <f>'Приложение №1'!R108</f>
        <v>0</v>
      </c>
      <c r="S108" s="48"/>
      <c r="T108" s="271">
        <f>'Приложение №1'!T108</f>
        <v>0</v>
      </c>
      <c r="U108" s="48"/>
      <c r="V108" s="271">
        <f>'Приложение №1'!V108</f>
        <v>0</v>
      </c>
      <c r="W108" s="48"/>
      <c r="X108" s="271">
        <f>'Приложение №1'!X108</f>
        <v>0</v>
      </c>
      <c r="Y108" s="255"/>
      <c r="Z108" s="227">
        <f>Z105-Z106-Z107</f>
        <v>66.755478852693003</v>
      </c>
      <c r="AA108" s="48"/>
      <c r="AB108" s="275">
        <f>'Приложение №1'!AB108</f>
        <v>66.755478852693003</v>
      </c>
      <c r="AC108" s="48"/>
      <c r="AD108" s="275">
        <f>'Приложение №1'!AD108</f>
        <v>0</v>
      </c>
      <c r="AE108" s="48"/>
      <c r="AF108" s="275">
        <f>'Приложение №1'!AF108</f>
        <v>0</v>
      </c>
      <c r="AG108" s="208"/>
      <c r="AH108" s="414"/>
      <c r="AI108" s="415"/>
      <c r="AJ108" s="305"/>
      <c r="AK108" s="38"/>
      <c r="AL108" s="20"/>
      <c r="AN108" s="9"/>
    </row>
    <row r="109" spans="1:41" ht="12.75" customHeight="1">
      <c r="A109" s="368" t="s">
        <v>22</v>
      </c>
      <c r="B109" s="116" t="s">
        <v>43</v>
      </c>
      <c r="C109" s="91" t="s">
        <v>8</v>
      </c>
      <c r="D109" s="185">
        <f>'Приложение №1'!D109</f>
        <v>3644.5663197648241</v>
      </c>
      <c r="E109" s="257">
        <f>IF(ISERR(D109/D17*1000),0,D109/D17*1000)</f>
        <v>2143.1061506320266</v>
      </c>
      <c r="F109" s="227">
        <f>'Приложение №1'!F109</f>
        <v>2062.5700000000002</v>
      </c>
      <c r="G109" s="257">
        <f>IF(ISERR(F109/F17*1000),0,F109/F17*1000)</f>
        <v>2142.7072511946812</v>
      </c>
      <c r="H109" s="185">
        <f>'Приложение №1'!H109</f>
        <v>2062.5700000000002</v>
      </c>
      <c r="I109" s="210">
        <f>IF(ISERR(H109/H17*1000),0,H109/H17*1000)</f>
        <v>2142.7072511946812</v>
      </c>
      <c r="J109" s="185">
        <f>'Приложение №1'!J109</f>
        <v>3817.6366610271089</v>
      </c>
      <c r="K109" s="46">
        <f>IF(ISERR(J109/J17*1000),0,J109/J17*1000)</f>
        <v>2244.8763148460007</v>
      </c>
      <c r="L109" s="154">
        <f>'Приложение №1'!L109</f>
        <v>0</v>
      </c>
      <c r="M109" s="46">
        <f>IF(ISERR(L109/L17*1000),0,L109/L17*1000)</f>
        <v>0</v>
      </c>
      <c r="N109" s="154">
        <f>'Приложение №1'!N109</f>
        <v>0</v>
      </c>
      <c r="O109" s="46">
        <f>IF(ISERR(N109/N17*1000),0,N109/N17*1000)</f>
        <v>0</v>
      </c>
      <c r="P109" s="154">
        <f>'Приложение №1'!P109</f>
        <v>0</v>
      </c>
      <c r="Q109" s="46">
        <f>IF(ISERR(P109/P17*1000),0,P109/P17*1000)</f>
        <v>0</v>
      </c>
      <c r="R109" s="185">
        <f>'Приложение №1'!R109</f>
        <v>2820.47</v>
      </c>
      <c r="S109" s="46">
        <f>IF(ISERR(R109/R17*1000),0,R109/R17*1000)</f>
        <v>2930.0540203615205</v>
      </c>
      <c r="T109" s="154">
        <f>'Приложение №1'!T109</f>
        <v>2537.73</v>
      </c>
      <c r="U109" s="257">
        <f>IF(ISERR(T109/T17*1000),0,T109/T17*1000)</f>
        <v>2944.6855418890696</v>
      </c>
      <c r="V109" s="154">
        <f>'Приложение №1'!V109</f>
        <v>282.73</v>
      </c>
      <c r="W109" s="257">
        <f>IF(ISERR(V109/V17*1000),0,V109/V17*1000)</f>
        <v>2804.8611111111113</v>
      </c>
      <c r="X109" s="154">
        <f>'Приложение №1'!X109</f>
        <v>0</v>
      </c>
      <c r="Y109" s="257">
        <f>IF(ISERR(X109/X17*1000),0,X109/X17*1000)</f>
        <v>0</v>
      </c>
      <c r="Z109" s="185" t="e">
        <f>Z104+Z105</f>
        <v>#REF!</v>
      </c>
      <c r="AA109" s="46">
        <f>IF(ISERR(Z109/Z17*1000),0,Z109/Z17*1000)</f>
        <v>0</v>
      </c>
      <c r="AB109" s="154" t="e">
        <f>AB104+AB105</f>
        <v>#REF!</v>
      </c>
      <c r="AC109" s="46">
        <f>IF(ISERR(AB109/AB17*1000),0,AB109/AB17*1000)</f>
        <v>0</v>
      </c>
      <c r="AD109" s="154" t="e">
        <f>AD104+AD105</f>
        <v>#REF!</v>
      </c>
      <c r="AE109" s="46">
        <f>IF(ISERR(AD109/AD17*1000),0,AD109/AD17*1000)</f>
        <v>0</v>
      </c>
      <c r="AF109" s="154" t="e">
        <f>AF104+AF105</f>
        <v>#REF!</v>
      </c>
      <c r="AG109" s="210">
        <f>IF(ISERR(AF109/AF17*1000),0,AF109/AF17*1000)</f>
        <v>0</v>
      </c>
      <c r="AH109" s="414" t="e">
        <f>Z109-R109</f>
        <v>#REF!</v>
      </c>
      <c r="AI109" s="415" t="e">
        <f>ABS(AH109/R109*100)</f>
        <v>#REF!</v>
      </c>
      <c r="AJ109" s="305" t="e">
        <f>Z109/J109*100</f>
        <v>#REF!</v>
      </c>
      <c r="AK109" s="7"/>
      <c r="AL109" s="21"/>
      <c r="AN109" s="9"/>
    </row>
    <row r="110" spans="1:41" ht="15">
      <c r="A110" s="368" t="s">
        <v>83</v>
      </c>
      <c r="B110" s="116" t="s">
        <v>64</v>
      </c>
      <c r="C110" s="91" t="s">
        <v>8</v>
      </c>
      <c r="D110" s="185">
        <f>'Приложение №1'!D110</f>
        <v>0</v>
      </c>
      <c r="E110" s="257"/>
      <c r="F110" s="185">
        <f>'Приложение №1'!F110</f>
        <v>0</v>
      </c>
      <c r="G110" s="257"/>
      <c r="H110" s="185">
        <f>'Приложение №1'!H110</f>
        <v>68.444689501272563</v>
      </c>
      <c r="I110" s="210"/>
      <c r="J110" s="185">
        <f>'Приложение №1'!J110</f>
        <v>0</v>
      </c>
      <c r="K110" s="46"/>
      <c r="L110" s="154">
        <f>'Приложение №1'!L110</f>
        <v>0</v>
      </c>
      <c r="M110" s="46"/>
      <c r="N110" s="154">
        <f>'Приложение №1'!N110</f>
        <v>0</v>
      </c>
      <c r="O110" s="46"/>
      <c r="P110" s="154">
        <f>'Приложение №1'!P110</f>
        <v>0</v>
      </c>
      <c r="Q110" s="46"/>
      <c r="R110" s="185">
        <f>'Приложение №1'!R110</f>
        <v>0</v>
      </c>
      <c r="S110" s="46"/>
      <c r="T110" s="154">
        <f>'Приложение №1'!T110</f>
        <v>0</v>
      </c>
      <c r="U110" s="46"/>
      <c r="V110" s="154">
        <f>'Приложение №1'!V110</f>
        <v>0</v>
      </c>
      <c r="W110" s="46"/>
      <c r="X110" s="154">
        <f>'Приложение №1'!X110</f>
        <v>0</v>
      </c>
      <c r="Y110" s="257"/>
      <c r="Z110" s="185"/>
      <c r="AA110" s="46"/>
      <c r="AB110" s="154"/>
      <c r="AC110" s="46"/>
      <c r="AD110" s="154"/>
      <c r="AE110" s="46"/>
      <c r="AF110" s="154"/>
      <c r="AG110" s="210"/>
      <c r="AH110" s="414">
        <f>Z110-R110</f>
        <v>0</v>
      </c>
      <c r="AI110" s="415" t="e">
        <f>ABS(AH110/R110*100)</f>
        <v>#DIV/0!</v>
      </c>
      <c r="AJ110" s="305" t="e">
        <f>Z110/J110*100</f>
        <v>#DIV/0!</v>
      </c>
      <c r="AK110" s="7"/>
      <c r="AL110" s="21"/>
      <c r="AN110" s="9"/>
    </row>
    <row r="111" spans="1:41" ht="15" customHeight="1">
      <c r="A111" s="368" t="s">
        <v>84</v>
      </c>
      <c r="B111" s="117" t="s">
        <v>69</v>
      </c>
      <c r="C111" s="91" t="s">
        <v>8</v>
      </c>
      <c r="D111" s="185">
        <f>'Приложение №1'!D111</f>
        <v>3644.5663197648241</v>
      </c>
      <c r="E111" s="257">
        <f>IF(ISERR(D111/D17*1000),0,D111/D17*1000)</f>
        <v>2143.1061506320266</v>
      </c>
      <c r="F111" s="185">
        <f>'Приложение №1'!F111</f>
        <v>2062.5700000000002</v>
      </c>
      <c r="G111" s="257">
        <f>IF(ISERR(F111/F17*1000),0,F111/F17*1000)</f>
        <v>2142.7072511946812</v>
      </c>
      <c r="H111" s="185">
        <f>'Приложение №1'!H111</f>
        <v>0</v>
      </c>
      <c r="I111" s="210">
        <f>IF(ISERR(H111/H17*1000),0,H111/H17*1000)</f>
        <v>0</v>
      </c>
      <c r="J111" s="185">
        <f>'Приложение №1'!J111</f>
        <v>3817.6366610271089</v>
      </c>
      <c r="K111" s="46">
        <f>IF(ISERR(J111/J17*1000),0,J111/J17*1000)</f>
        <v>2244.8763148460007</v>
      </c>
      <c r="L111" s="154">
        <f>'Приложение №1'!L111</f>
        <v>0</v>
      </c>
      <c r="M111" s="46">
        <f>IF(ISERR(L111/L17*1000),0,L111/L17*1000)</f>
        <v>0</v>
      </c>
      <c r="N111" s="154">
        <f>'Приложение №1'!N111</f>
        <v>0</v>
      </c>
      <c r="O111" s="46">
        <f>IF(ISERR(N111/N17*1000),0,N111/N17*1000)</f>
        <v>0</v>
      </c>
      <c r="P111" s="154">
        <f>'Приложение №1'!P111</f>
        <v>0</v>
      </c>
      <c r="Q111" s="46">
        <f>IF(ISERR(P111/P17*1000),0,P111/P17*1000)</f>
        <v>0</v>
      </c>
      <c r="R111" s="185">
        <f>'Приложение №1'!R111</f>
        <v>2820.47</v>
      </c>
      <c r="S111" s="46">
        <f>IF(ISERR(R111/R17*1000),0,R111/R17*1000)</f>
        <v>2930.0540203615205</v>
      </c>
      <c r="T111" s="154">
        <f>'Приложение №1'!T111</f>
        <v>2537.73</v>
      </c>
      <c r="U111" s="46">
        <f>IF(ISERR(T111/T17*1000),0,T111/T17*1000)</f>
        <v>2944.6855418890696</v>
      </c>
      <c r="V111" s="154">
        <f>'Приложение №1'!V111</f>
        <v>282.73</v>
      </c>
      <c r="W111" s="46">
        <f>IF(ISERR(V111/V17*1000),0,V111/V17*1000)</f>
        <v>2804.8611111111113</v>
      </c>
      <c r="X111" s="154">
        <f>'Приложение №1'!X111</f>
        <v>0</v>
      </c>
      <c r="Y111" s="257">
        <f>IF(ISERR(X111/X17*1000),0,X111/X17*1000)</f>
        <v>0</v>
      </c>
      <c r="Z111" s="185" t="e">
        <f>Z109-Z110</f>
        <v>#REF!</v>
      </c>
      <c r="AA111" s="46">
        <f>IF(ISERR(Z111/Z17*1000),0,Z111/Z17*1000)</f>
        <v>0</v>
      </c>
      <c r="AB111" s="154" t="e">
        <f>AB109-AB110</f>
        <v>#REF!</v>
      </c>
      <c r="AC111" s="46">
        <f>IF(ISERR(AB111/AB17*1000),0,AB111/AB17*1000)</f>
        <v>0</v>
      </c>
      <c r="AD111" s="154" t="e">
        <f>AD109-AD110</f>
        <v>#REF!</v>
      </c>
      <c r="AE111" s="46">
        <f>IF(ISERR(AD111/AD17*1000),0,AD111/AD17*1000)</f>
        <v>0</v>
      </c>
      <c r="AF111" s="154" t="e">
        <f>AF109-AF110</f>
        <v>#REF!</v>
      </c>
      <c r="AG111" s="210">
        <f>IF(ISERR(AF111/AF17*1000),0,AF111/AF17*1000)</f>
        <v>0</v>
      </c>
      <c r="AH111" s="414" t="e">
        <f>Z111-R111</f>
        <v>#REF!</v>
      </c>
      <c r="AI111" s="415" t="e">
        <f>ABS(AH111/R111*100)</f>
        <v>#REF!</v>
      </c>
      <c r="AJ111" s="305" t="e">
        <f>Z111/J111*100</f>
        <v>#REF!</v>
      </c>
      <c r="AK111" s="7"/>
      <c r="AN111" s="9"/>
    </row>
    <row r="112" spans="1:41" ht="15">
      <c r="A112" s="368" t="s">
        <v>32</v>
      </c>
      <c r="B112" s="118" t="s">
        <v>70</v>
      </c>
      <c r="C112" s="92" t="s">
        <v>71</v>
      </c>
      <c r="D112" s="185">
        <f>'Приложение №1'!D112</f>
        <v>2054.2551568651202</v>
      </c>
      <c r="E112" s="257"/>
      <c r="F112" s="185">
        <f>'Приложение №1'!F112</f>
        <v>2237.2324953251609</v>
      </c>
      <c r="G112" s="257"/>
      <c r="H112" s="185">
        <f>'Приложение №1'!H112</f>
        <v>2046.6096805266272</v>
      </c>
      <c r="I112" s="210"/>
      <c r="J112" s="185">
        <f>'Приложение №1'!J112</f>
        <v>2189.4546989457303</v>
      </c>
      <c r="K112" s="46"/>
      <c r="L112" s="154">
        <f>'Приложение №1'!L112</f>
        <v>0</v>
      </c>
      <c r="M112" s="46"/>
      <c r="N112" s="154">
        <f>'Приложение №1'!N112</f>
        <v>0</v>
      </c>
      <c r="O112" s="46"/>
      <c r="P112" s="154">
        <f>'Приложение №1'!P112</f>
        <v>0</v>
      </c>
      <c r="Q112" s="46"/>
      <c r="R112" s="185">
        <f>'Приложение №1'!R112</f>
        <v>2370.21</v>
      </c>
      <c r="S112" s="46"/>
      <c r="T112" s="154">
        <f>'Приложение №1'!T112</f>
        <v>2831.43</v>
      </c>
      <c r="U112" s="46"/>
      <c r="V112" s="154">
        <f>'Приложение №1'!V112</f>
        <v>2697.02</v>
      </c>
      <c r="W112" s="46"/>
      <c r="X112" s="154">
        <f>'Приложение №1'!X112</f>
        <v>0</v>
      </c>
      <c r="Y112" s="257"/>
      <c r="Z112" s="185" t="e">
        <f>Z104/Z17*1000</f>
        <v>#REF!</v>
      </c>
      <c r="AA112" s="46"/>
      <c r="AB112" s="166" t="e">
        <f>AB104/AB17*1000</f>
        <v>#REF!</v>
      </c>
      <c r="AC112" s="46"/>
      <c r="AD112" s="166" t="e">
        <f>AD104/AD17*1000</f>
        <v>#REF!</v>
      </c>
      <c r="AE112" s="46"/>
      <c r="AF112" s="166" t="e">
        <f>AF104/AF17*1000</f>
        <v>#REF!</v>
      </c>
      <c r="AG112" s="210"/>
      <c r="AH112" s="414"/>
      <c r="AI112" s="415"/>
      <c r="AJ112" s="305"/>
      <c r="AK112" s="7"/>
      <c r="AN112" s="9"/>
    </row>
    <row r="113" spans="1:40" ht="27" customHeight="1" thickBot="1">
      <c r="A113" s="128" t="s">
        <v>85</v>
      </c>
      <c r="B113" s="119" t="s">
        <v>42</v>
      </c>
      <c r="C113" s="93" t="s">
        <v>23</v>
      </c>
      <c r="D113" s="228">
        <f>'Приложение №1'!D113</f>
        <v>2143.1061506320266</v>
      </c>
      <c r="E113" s="268"/>
      <c r="F113" s="228">
        <f>'Приложение №1'!F113</f>
        <v>0</v>
      </c>
      <c r="G113" s="268"/>
      <c r="H113" s="228">
        <f>'Приложение №1'!H113</f>
        <v>0</v>
      </c>
      <c r="I113" s="231"/>
      <c r="J113" s="228">
        <f>'Приложение №1'!J113</f>
        <v>2244.8763148460007</v>
      </c>
      <c r="K113" s="229"/>
      <c r="L113" s="230">
        <f>'Приложение №1'!L113</f>
        <v>0</v>
      </c>
      <c r="M113" s="229"/>
      <c r="N113" s="230">
        <f>'Приложение №1'!N113</f>
        <v>0</v>
      </c>
      <c r="O113" s="229"/>
      <c r="P113" s="230">
        <f>'Приложение №1'!P113</f>
        <v>0</v>
      </c>
      <c r="Q113" s="229"/>
      <c r="R113" s="228">
        <f>'Приложение №1'!R113</f>
        <v>2930.05</v>
      </c>
      <c r="S113" s="229"/>
      <c r="T113" s="230">
        <f>'Приложение №1'!T113</f>
        <v>2944.69</v>
      </c>
      <c r="U113" s="229"/>
      <c r="V113" s="230">
        <f>'Приложение №1'!V113</f>
        <v>2804.9</v>
      </c>
      <c r="W113" s="229"/>
      <c r="X113" s="230">
        <f>'Приложение №1'!X113</f>
        <v>0</v>
      </c>
      <c r="Y113" s="268"/>
      <c r="Z113" s="228" t="e">
        <f>Z111/Z17*1000</f>
        <v>#REF!</v>
      </c>
      <c r="AA113" s="229"/>
      <c r="AB113" s="230" t="e">
        <f>AB111/AB17*1000</f>
        <v>#REF!</v>
      </c>
      <c r="AC113" s="229"/>
      <c r="AD113" s="230" t="e">
        <f>AD111/AD17*1000</f>
        <v>#REF!</v>
      </c>
      <c r="AE113" s="229"/>
      <c r="AF113" s="230" t="e">
        <f>AF111/AF17*1000</f>
        <v>#REF!</v>
      </c>
      <c r="AG113" s="231"/>
      <c r="AH113" s="426"/>
      <c r="AI113" s="427"/>
      <c r="AJ113" s="303"/>
    </row>
    <row r="114" spans="1:40">
      <c r="B114" s="1" t="s">
        <v>86</v>
      </c>
      <c r="J114" s="431">
        <f>'Приложение №1'!J114</f>
        <v>0</v>
      </c>
      <c r="K114" s="432"/>
      <c r="L114" s="431">
        <f>'Приложение №1'!L114</f>
        <v>0</v>
      </c>
      <c r="M114" s="432"/>
      <c r="N114" s="431">
        <f>'Приложение №1'!N114</f>
        <v>0</v>
      </c>
      <c r="O114" s="432"/>
      <c r="P114" s="433">
        <f>'Приложение №1'!P114</f>
        <v>0</v>
      </c>
      <c r="Q114" s="432"/>
      <c r="R114" s="434">
        <f>'Приложение №1'!R114</f>
        <v>0</v>
      </c>
      <c r="S114" s="434"/>
      <c r="T114" s="434">
        <f>'Приложение №1'!T114</f>
        <v>0</v>
      </c>
      <c r="U114" s="434"/>
      <c r="V114" s="434">
        <f>'Приложение №1'!V114</f>
        <v>0</v>
      </c>
      <c r="W114" s="434"/>
      <c r="X114" s="434">
        <f>'Приложение №1'!X114</f>
        <v>0</v>
      </c>
      <c r="Y114" s="432"/>
      <c r="Z114" s="431" t="e">
        <f>Z113/J113</f>
        <v>#REF!</v>
      </c>
      <c r="AA114" s="431"/>
      <c r="AB114" s="431" t="e">
        <f>AB113/L113</f>
        <v>#REF!</v>
      </c>
      <c r="AC114" s="431"/>
      <c r="AD114" s="431" t="e">
        <f>AD113/N113</f>
        <v>#REF!</v>
      </c>
      <c r="AE114" s="431"/>
      <c r="AF114" s="431" t="e">
        <f>AF113/P113</f>
        <v>#REF!</v>
      </c>
      <c r="AG114" s="54"/>
      <c r="AH114" s="54"/>
      <c r="AI114" s="54"/>
      <c r="AJ114" s="54"/>
      <c r="AL114" s="6"/>
      <c r="AN114" s="12"/>
    </row>
    <row r="115" spans="1:40">
      <c r="N115" s="55"/>
    </row>
    <row r="116" spans="1:40">
      <c r="B116" s="1">
        <f>'Приложение №1'!B161</f>
        <v>0</v>
      </c>
      <c r="Z116" s="308">
        <f>'Приложение №1'!Z161</f>
        <v>0</v>
      </c>
    </row>
    <row r="117" spans="1:40">
      <c r="Z117" s="308"/>
    </row>
    <row r="118" spans="1:40">
      <c r="B118" s="1" t="e">
        <f>'Приложение №1'!#REF!</f>
        <v>#REF!</v>
      </c>
      <c r="Z118" s="309" t="e">
        <f>'Приложение №1'!#REF!</f>
        <v>#REF!</v>
      </c>
    </row>
    <row r="119" spans="1:40">
      <c r="Z119" s="23"/>
    </row>
    <row r="120" spans="1:40">
      <c r="B120" s="1" t="e">
        <f>'Приложение №1'!#REF!</f>
        <v>#REF!</v>
      </c>
      <c r="Z120" s="308" t="e">
        <f>'Приложение №1'!#REF!</f>
        <v>#REF!</v>
      </c>
    </row>
    <row r="121" spans="1:40">
      <c r="Z121" s="308"/>
    </row>
    <row r="122" spans="1:40">
      <c r="B122" s="1" t="e">
        <f>'Приложение №1'!#REF!</f>
        <v>#REF!</v>
      </c>
      <c r="Z122" s="308" t="e">
        <f>'Приложение №1'!#REF!</f>
        <v>#REF!</v>
      </c>
    </row>
    <row r="123" spans="1:40">
      <c r="Z123" s="308"/>
    </row>
    <row r="124" spans="1:40">
      <c r="B124" s="1" t="e">
        <f>'Приложение №1'!#REF!</f>
        <v>#REF!</v>
      </c>
      <c r="Z124" s="308" t="e">
        <f>'Приложение №1'!#REF!</f>
        <v>#REF!</v>
      </c>
    </row>
    <row r="125" spans="1:40">
      <c r="Z125" s="145"/>
    </row>
    <row r="126" spans="1:40">
      <c r="B126" s="1" t="e">
        <f>'Приложение №1'!#REF!</f>
        <v>#REF!</v>
      </c>
      <c r="Z126" s="145" t="e">
        <f>'Приложение №1'!#REF!</f>
        <v>#REF!</v>
      </c>
    </row>
  </sheetData>
  <mergeCells count="65">
    <mergeCell ref="A84:A86"/>
    <mergeCell ref="B84:B86"/>
    <mergeCell ref="A93:A96"/>
    <mergeCell ref="A65:A67"/>
    <mergeCell ref="A68:A70"/>
    <mergeCell ref="A71:A73"/>
    <mergeCell ref="A74:A76"/>
    <mergeCell ref="A77:A79"/>
    <mergeCell ref="B77:B79"/>
    <mergeCell ref="B51:B53"/>
    <mergeCell ref="B54:B56"/>
    <mergeCell ref="B57:B59"/>
    <mergeCell ref="B60:B61"/>
    <mergeCell ref="A62:A64"/>
    <mergeCell ref="B62:B64"/>
    <mergeCell ref="AJ8:AJ9"/>
    <mergeCell ref="A25:A26"/>
    <mergeCell ref="B25:B26"/>
    <mergeCell ref="B27:B29"/>
    <mergeCell ref="B45:B47"/>
    <mergeCell ref="AG8:AG9"/>
    <mergeCell ref="AH8:AI8"/>
    <mergeCell ref="V8:V9"/>
    <mergeCell ref="A7:A9"/>
    <mergeCell ref="B7:B9"/>
    <mergeCell ref="C7:C9"/>
    <mergeCell ref="P8:P9"/>
    <mergeCell ref="R7:AJ7"/>
    <mergeCell ref="D8:D9"/>
    <mergeCell ref="E8:E9"/>
    <mergeCell ref="F8:F9"/>
    <mergeCell ref="B48:B50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L8:L9"/>
    <mergeCell ref="D7:E7"/>
    <mergeCell ref="F7:I7"/>
    <mergeCell ref="J7:Q7"/>
    <mergeCell ref="M8:M9"/>
    <mergeCell ref="N8:N9"/>
    <mergeCell ref="O8:O9"/>
    <mergeCell ref="G8:G9"/>
    <mergeCell ref="H8:H9"/>
    <mergeCell ref="I8:I9"/>
    <mergeCell ref="J8:J9"/>
    <mergeCell ref="K8:K9"/>
    <mergeCell ref="A6:AJ6"/>
    <mergeCell ref="A1:AJ1"/>
    <mergeCell ref="A2:AJ2"/>
    <mergeCell ref="A3:AJ3"/>
    <mergeCell ref="A4:AJ4"/>
    <mergeCell ref="A5:AJ5"/>
  </mergeCells>
  <pageMargins left="0.35433070866141736" right="0.39370078740157483" top="0.43307086614173229" bottom="0.15748031496062992" header="0.15748031496062992" footer="0.15748031496062992"/>
  <pageSetup paperSize="8" scale="63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  <pageSetUpPr fitToPage="1"/>
  </sheetPr>
  <dimension ref="E4:R40"/>
  <sheetViews>
    <sheetView view="pageBreakPreview" zoomScaleNormal="100" zoomScaleSheetLayoutView="100" workbookViewId="0">
      <selection activeCell="E14" sqref="E14"/>
    </sheetView>
  </sheetViews>
  <sheetFormatPr defaultRowHeight="12.75"/>
  <cols>
    <col min="5" max="5" width="43.5703125" customWidth="1"/>
    <col min="6" max="7" width="15" customWidth="1"/>
    <col min="8" max="8" width="15.140625" customWidth="1"/>
    <col min="9" max="9" width="15.42578125" customWidth="1"/>
    <col min="10" max="10" width="34.5703125" customWidth="1"/>
    <col min="11" max="11" width="12.85546875" customWidth="1"/>
    <col min="12" max="12" width="13.85546875" customWidth="1"/>
    <col min="13" max="13" width="10.140625" customWidth="1"/>
    <col min="16" max="16" width="5.42578125" customWidth="1"/>
  </cols>
  <sheetData>
    <row r="4" spans="5:18" ht="18">
      <c r="E4" s="333" t="e">
        <f>#REF!</f>
        <v>#REF!</v>
      </c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</row>
    <row r="6" spans="5:18" ht="12.75" customHeight="1">
      <c r="E6" s="19" t="s">
        <v>156</v>
      </c>
      <c r="F6" s="19"/>
      <c r="I6" s="318" t="s">
        <v>142</v>
      </c>
    </row>
    <row r="7" spans="5:18" ht="12.75" customHeight="1">
      <c r="E7" s="313" t="s">
        <v>141</v>
      </c>
      <c r="F7" s="313" t="s">
        <v>138</v>
      </c>
      <c r="G7" s="313" t="s">
        <v>137</v>
      </c>
      <c r="H7" s="313" t="s">
        <v>37</v>
      </c>
      <c r="I7" s="313" t="s">
        <v>73</v>
      </c>
    </row>
    <row r="8" spans="5:18" ht="25.5">
      <c r="E8" s="334" t="s">
        <v>160</v>
      </c>
      <c r="F8" s="430">
        <v>1532.74</v>
      </c>
      <c r="G8" s="335">
        <v>1531.29</v>
      </c>
      <c r="H8" s="335"/>
      <c r="I8" s="335">
        <v>1539.51</v>
      </c>
    </row>
    <row r="9" spans="5:18" ht="25.5">
      <c r="E9" s="316" t="s">
        <v>161</v>
      </c>
      <c r="F9" s="317" t="e">
        <f t="shared" ref="F9:F15" si="0">G9+H9+I9</f>
        <v>#REF!</v>
      </c>
      <c r="G9" s="336" t="e">
        <f>#REF!</f>
        <v>#REF!</v>
      </c>
      <c r="H9" s="336" t="e">
        <f>#REF!</f>
        <v>#REF!</v>
      </c>
      <c r="I9" s="336" t="e">
        <f>#REF!</f>
        <v>#REF!</v>
      </c>
    </row>
    <row r="10" spans="5:18" ht="25.5" customHeight="1">
      <c r="E10" s="316" t="s">
        <v>157</v>
      </c>
      <c r="F10" s="353" t="e">
        <f t="shared" si="0"/>
        <v>#REF!</v>
      </c>
      <c r="G10" s="315" t="e">
        <f>ROUND(G8*G9/1000, 1)</f>
        <v>#REF!</v>
      </c>
      <c r="H10" s="315" t="e">
        <f t="shared" ref="H10:I10" si="1">ROUND(H8*H9/1000, 1)</f>
        <v>#REF!</v>
      </c>
      <c r="I10" s="315" t="e">
        <f t="shared" si="1"/>
        <v>#REF!</v>
      </c>
    </row>
    <row r="11" spans="5:18" ht="12.75" customHeight="1">
      <c r="E11" s="316" t="s">
        <v>158</v>
      </c>
      <c r="F11" s="317">
        <f t="shared" si="0"/>
        <v>0</v>
      </c>
      <c r="G11" s="315">
        <f>ROUND(IF(ISERR(G9*'РЭК 2013 с факторами 01.01.2013'!AB113/1000),0,G9*'РЭК 2013 с факторами 01.01.2013'!AB113/1000), 1)</f>
        <v>0</v>
      </c>
      <c r="H11" s="315">
        <f>ROUND(IF(ISERR(H9*'РЭК 2013 с факторами 01.01.2013'!AD113/1000),0,H9*'РЭК 2013 с факторами 01.01.2013'!AD113/1000),1)</f>
        <v>0</v>
      </c>
      <c r="I11" s="315">
        <f>ROUND(IF(ISERR(I9*'РЭК 2013 с факторами 01.01.2013'!AF113/1000),0,I9*'РЭК 2013 с факторами 01.01.2013'!AF113/1000),1)</f>
        <v>0</v>
      </c>
    </row>
    <row r="12" spans="5:18" ht="27.75" customHeight="1">
      <c r="E12" s="316" t="s">
        <v>168</v>
      </c>
      <c r="F12" s="353" t="e">
        <f t="shared" si="0"/>
        <v>#REF!</v>
      </c>
      <c r="G12" s="315" t="e">
        <f>G10-G11</f>
        <v>#REF!</v>
      </c>
      <c r="H12" s="315" t="e">
        <f>H10-H11</f>
        <v>#REF!</v>
      </c>
      <c r="I12" s="315" t="e">
        <f>I10-I11</f>
        <v>#REF!</v>
      </c>
    </row>
    <row r="13" spans="5:18" ht="27.75" customHeight="1">
      <c r="E13" s="316" t="s">
        <v>159</v>
      </c>
      <c r="F13" s="353">
        <f t="shared" si="0"/>
        <v>0</v>
      </c>
      <c r="G13" s="315">
        <f>ROUND(IF(ISERR(G15*'РЭК 2013 с факторами 01.07.2013'!AB113/1000),0,G15*'РЭК 2013 с факторами 01.07.2013'!AB113/1000),1)</f>
        <v>0</v>
      </c>
      <c r="H13" s="315">
        <f>ROUND(IF(ISERR(H15*'РЭК 2013 с факторами 01.07.2013'!AD113/1000),0,H15*'РЭК 2013 с факторами 01.07.2013'!AD113/1000),1)</f>
        <v>0</v>
      </c>
      <c r="I13" s="315">
        <f>ROUND(IF(ISERR(I15*'РЭК 2013 с факторами 01.07.2013'!AF113/1000),0,I15*'РЭК 2013 с факторами 01.07.2013'!AF113/1000),1)</f>
        <v>0</v>
      </c>
    </row>
    <row r="14" spans="5:18" ht="41.25" customHeight="1">
      <c r="E14" s="316" t="s">
        <v>169</v>
      </c>
      <c r="F14" s="315" t="e">
        <f t="shared" si="0"/>
        <v>#REF!</v>
      </c>
      <c r="G14" s="315" t="e">
        <f>G13-G12</f>
        <v>#REF!</v>
      </c>
      <c r="H14" s="315" t="e">
        <f>H13-H12</f>
        <v>#REF!</v>
      </c>
      <c r="I14" s="315" t="e">
        <f>I13-I12</f>
        <v>#REF!</v>
      </c>
    </row>
    <row r="15" spans="5:18" ht="25.5">
      <c r="E15" s="316" t="s">
        <v>167</v>
      </c>
      <c r="F15" s="312" t="e">
        <f t="shared" si="0"/>
        <v>#REF!</v>
      </c>
      <c r="G15" s="312" t="e">
        <f>#REF!</f>
        <v>#REF!</v>
      </c>
      <c r="H15" s="312" t="e">
        <f>#REF!</f>
        <v>#REF!</v>
      </c>
      <c r="I15" s="312" t="e">
        <f>#REF!</f>
        <v>#REF!</v>
      </c>
    </row>
    <row r="16" spans="5:18" ht="26.25">
      <c r="E16" s="316" t="s">
        <v>181</v>
      </c>
      <c r="F16" s="325">
        <f>IF(ISERR(F14/F15*1000),0,F14/F15*1000)</f>
        <v>0</v>
      </c>
      <c r="G16" s="325">
        <f>IF(ISERR(G14/G15*1000),0,G14/G15*1000)</f>
        <v>0</v>
      </c>
      <c r="H16" s="325">
        <f>IF(ISERR(H14/H15*1000),0,H14/H15*1000)</f>
        <v>0</v>
      </c>
      <c r="I16" s="325">
        <f>IF(ISERR(I14/I15*1000),0,I14/I15*1000)</f>
        <v>0</v>
      </c>
    </row>
    <row r="17" spans="5:14" ht="12.75" customHeight="1">
      <c r="E17" s="316" t="s">
        <v>151</v>
      </c>
      <c r="F17" s="312">
        <f>IF(ISERR(F16/F8*100),0,F16/F8*100)</f>
        <v>0</v>
      </c>
      <c r="G17" s="312">
        <f>IF(ISERR(G16/G8*100),0,G16/G8*100)</f>
        <v>0</v>
      </c>
      <c r="H17" s="312">
        <f>IF(ISERR(H16/H8*100),0,H16/H8*100)</f>
        <v>0</v>
      </c>
      <c r="I17" s="312">
        <f>IF(ISERR(I16/I8*100),0,I16/I8*100)</f>
        <v>0</v>
      </c>
    </row>
    <row r="20" spans="5:14" ht="18.75">
      <c r="E20" s="321" t="s">
        <v>143</v>
      </c>
      <c r="J20" s="338" t="s">
        <v>155</v>
      </c>
      <c r="K20" s="326"/>
    </row>
    <row r="21" spans="5:14">
      <c r="E21" s="322" t="s">
        <v>146</v>
      </c>
      <c r="F21" s="322">
        <v>5.3499999999999999E-2</v>
      </c>
      <c r="G21" s="322" t="s">
        <v>145</v>
      </c>
      <c r="K21" s="326"/>
    </row>
    <row r="22" spans="5:14">
      <c r="E22" s="322" t="s">
        <v>144</v>
      </c>
      <c r="F22" s="322">
        <v>5.8000000000000003E-2</v>
      </c>
      <c r="G22" s="322" t="s">
        <v>145</v>
      </c>
      <c r="J22" s="19" t="s">
        <v>165</v>
      </c>
      <c r="K22" s="326"/>
    </row>
    <row r="23" spans="5:14">
      <c r="J23" s="339" t="s">
        <v>40</v>
      </c>
      <c r="K23" s="312">
        <f>G8</f>
        <v>1531.29</v>
      </c>
      <c r="L23" s="314" t="s">
        <v>131</v>
      </c>
      <c r="M23" s="327">
        <f>IF(ISERR(K23/G8),0,K23/G8)</f>
        <v>1</v>
      </c>
      <c r="N23" t="s">
        <v>173</v>
      </c>
    </row>
    <row r="24" spans="5:14">
      <c r="J24" s="339" t="s">
        <v>170</v>
      </c>
      <c r="K24" s="312">
        <f>H8</f>
        <v>0</v>
      </c>
      <c r="L24" s="314" t="s">
        <v>131</v>
      </c>
      <c r="M24" s="327">
        <f>IF(ISERR(K24/H8),0,K24/H8)</f>
        <v>0</v>
      </c>
      <c r="N24" t="s">
        <v>173</v>
      </c>
    </row>
    <row r="25" spans="5:14">
      <c r="E25" s="19" t="s">
        <v>163</v>
      </c>
      <c r="J25" s="339" t="s">
        <v>135</v>
      </c>
      <c r="K25" s="312">
        <f>I8</f>
        <v>1539.51</v>
      </c>
      <c r="L25" s="314" t="s">
        <v>131</v>
      </c>
      <c r="M25" s="327">
        <f>IF(ISERR(K25/I8),0,K25/I8)</f>
        <v>1</v>
      </c>
      <c r="N25" t="s">
        <v>173</v>
      </c>
    </row>
    <row r="26" spans="5:14">
      <c r="E26" s="322" t="s">
        <v>147</v>
      </c>
      <c r="F26" s="323"/>
      <c r="G26" s="322" t="s">
        <v>62</v>
      </c>
      <c r="J26" s="314" t="s">
        <v>149</v>
      </c>
      <c r="K26" s="312">
        <f>F27</f>
        <v>120.49</v>
      </c>
      <c r="L26" s="314" t="s">
        <v>62</v>
      </c>
      <c r="M26" s="327">
        <f>IF(ISERR(K26/F27),0,K26/F27)</f>
        <v>1</v>
      </c>
      <c r="N26" t="s">
        <v>173</v>
      </c>
    </row>
    <row r="27" spans="5:14">
      <c r="E27" s="322" t="s">
        <v>149</v>
      </c>
      <c r="F27" s="323">
        <v>120.49</v>
      </c>
      <c r="G27" s="322" t="s">
        <v>62</v>
      </c>
      <c r="J27" s="314" t="s">
        <v>148</v>
      </c>
      <c r="K27" s="312">
        <f>F28</f>
        <v>127.46</v>
      </c>
      <c r="L27" s="314" t="s">
        <v>62</v>
      </c>
      <c r="M27" s="327">
        <f>IF(ISERR(K27/F28),0,K27/F28)</f>
        <v>1</v>
      </c>
      <c r="N27" t="s">
        <v>173</v>
      </c>
    </row>
    <row r="28" spans="5:14">
      <c r="E28" s="322" t="s">
        <v>148</v>
      </c>
      <c r="F28" s="323">
        <v>127.46</v>
      </c>
      <c r="G28" s="322" t="s">
        <v>62</v>
      </c>
    </row>
    <row r="29" spans="5:14">
      <c r="F29" s="326"/>
      <c r="J29" s="19" t="s">
        <v>166</v>
      </c>
      <c r="K29" s="326"/>
    </row>
    <row r="30" spans="5:14">
      <c r="E30" s="19" t="s">
        <v>172</v>
      </c>
      <c r="F30" s="326"/>
      <c r="G30" s="340" t="s">
        <v>171</v>
      </c>
      <c r="J30" s="339" t="s">
        <v>40</v>
      </c>
      <c r="K30" s="312">
        <f>G16</f>
        <v>0</v>
      </c>
      <c r="L30" s="314" t="s">
        <v>131</v>
      </c>
      <c r="M30" s="327">
        <f>IF(ISERR(K30/K23),0,K30/K23)</f>
        <v>0</v>
      </c>
      <c r="N30" t="s">
        <v>174</v>
      </c>
    </row>
    <row r="31" spans="5:14">
      <c r="E31" s="314" t="s">
        <v>147</v>
      </c>
      <c r="F31" s="312" t="e">
        <f>#REF!</f>
        <v>#REF!</v>
      </c>
      <c r="G31" s="314" t="s">
        <v>62</v>
      </c>
      <c r="J31" s="339" t="s">
        <v>170</v>
      </c>
      <c r="K31" s="312">
        <f>H16</f>
        <v>0</v>
      </c>
      <c r="L31" s="314" t="s">
        <v>131</v>
      </c>
      <c r="M31" s="327">
        <f>IF(ISERR(K31/K24),0,K31/K24)</f>
        <v>0</v>
      </c>
      <c r="N31" t="s">
        <v>174</v>
      </c>
    </row>
    <row r="32" spans="5:14">
      <c r="E32" s="314" t="s">
        <v>162</v>
      </c>
      <c r="F32" s="337">
        <f>G8</f>
        <v>1531.29</v>
      </c>
      <c r="G32" s="314" t="s">
        <v>131</v>
      </c>
      <c r="J32" s="339" t="s">
        <v>135</v>
      </c>
      <c r="K32" s="312">
        <f>I16</f>
        <v>0</v>
      </c>
      <c r="L32" s="314" t="s">
        <v>131</v>
      </c>
      <c r="M32" s="327">
        <f>IF(ISERR(K32/K25),0,K32/K25)</f>
        <v>0</v>
      </c>
      <c r="N32" t="s">
        <v>174</v>
      </c>
    </row>
    <row r="33" spans="5:14">
      <c r="E33" s="314" t="s">
        <v>149</v>
      </c>
      <c r="F33" s="312" t="e">
        <f>ROUND(F21*F32+F31,2)</f>
        <v>#REF!</v>
      </c>
      <c r="G33" s="314" t="s">
        <v>62</v>
      </c>
      <c r="J33" s="314" t="s">
        <v>149</v>
      </c>
      <c r="K33" s="337" t="e">
        <f>F39</f>
        <v>#REF!</v>
      </c>
      <c r="L33" s="314" t="s">
        <v>62</v>
      </c>
      <c r="M33" s="327">
        <f>IF(ISERR(K33/F27),0,K33/F27)</f>
        <v>0</v>
      </c>
      <c r="N33" t="s">
        <v>174</v>
      </c>
    </row>
    <row r="34" spans="5:14">
      <c r="E34" s="314" t="s">
        <v>148</v>
      </c>
      <c r="F34" s="312" t="e">
        <f>ROUND(F22*F32+F31,2)</f>
        <v>#REF!</v>
      </c>
      <c r="G34" s="314" t="s">
        <v>62</v>
      </c>
      <c r="J34" s="314" t="s">
        <v>148</v>
      </c>
      <c r="K34" s="337" t="e">
        <f>F40</f>
        <v>#REF!</v>
      </c>
      <c r="L34" s="314" t="s">
        <v>62</v>
      </c>
      <c r="M34" s="327">
        <f>IF(ISERR(K34/F28),0,K34/F28)</f>
        <v>0</v>
      </c>
      <c r="N34" t="s">
        <v>174</v>
      </c>
    </row>
    <row r="35" spans="5:14">
      <c r="F35" s="326"/>
    </row>
    <row r="36" spans="5:14">
      <c r="E36" s="19" t="s">
        <v>164</v>
      </c>
      <c r="F36" s="326"/>
    </row>
    <row r="37" spans="5:14">
      <c r="E37" s="314" t="s">
        <v>147</v>
      </c>
      <c r="F37" s="312" t="e">
        <f>#REF!</f>
        <v>#REF!</v>
      </c>
      <c r="G37" s="314" t="s">
        <v>62</v>
      </c>
    </row>
    <row r="38" spans="5:14">
      <c r="E38" s="314" t="s">
        <v>162</v>
      </c>
      <c r="F38" s="337">
        <f>G16</f>
        <v>0</v>
      </c>
      <c r="G38" s="314" t="s">
        <v>131</v>
      </c>
    </row>
    <row r="39" spans="5:14">
      <c r="E39" s="314" t="s">
        <v>149</v>
      </c>
      <c r="F39" s="312" t="e">
        <f>ROUND(F21*F38+F37,2)</f>
        <v>#REF!</v>
      </c>
      <c r="G39" s="314" t="s">
        <v>62</v>
      </c>
      <c r="H39" s="327">
        <f>IF(ISERR(F39/F27),0,F39/F27)</f>
        <v>0</v>
      </c>
      <c r="I39" t="s">
        <v>173</v>
      </c>
    </row>
    <row r="40" spans="5:14">
      <c r="E40" s="314" t="s">
        <v>148</v>
      </c>
      <c r="F40" s="312" t="e">
        <f>ROUND(F22*F38+F37,2)</f>
        <v>#REF!</v>
      </c>
      <c r="G40" s="314" t="s">
        <v>62</v>
      </c>
      <c r="H40" s="327">
        <f>IF(ISERR(F40/F28),0,F40/F28)</f>
        <v>0</v>
      </c>
      <c r="I40" t="s">
        <v>173</v>
      </c>
    </row>
  </sheetData>
  <pageMargins left="0.7" right="0.7" top="0.75" bottom="0.75" header="0.3" footer="0.3"/>
  <pageSetup paperSize="9" scale="67" orientation="landscape" r:id="rId1"/>
  <rowBreaks count="1" manualBreakCount="1">
    <brk id="63" min="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Приложение №1</vt:lpstr>
      <vt:lpstr>РЭК 2013 с факторами 01.07.2013</vt:lpstr>
      <vt:lpstr>РЭК 2013 с факторами 01.01.2013</vt:lpstr>
      <vt:lpstr>Расчет тарифа от кальк 01 и 07</vt:lpstr>
      <vt:lpstr>'Приложение №1'!Заголовки_для_печати</vt:lpstr>
      <vt:lpstr>'РЭК 2013 с факторами 01.01.2013'!Заголовки_для_печати</vt:lpstr>
      <vt:lpstr>'РЭК 2013 с факторами 01.07.2013'!Заголовки_для_печати</vt:lpstr>
      <vt:lpstr>'Приложение №1'!Область_печати</vt:lpstr>
      <vt:lpstr>'Расчет тарифа от кальк 01 и 07'!Область_печати</vt:lpstr>
      <vt:lpstr>'РЭК 2013 с факторами 01.01.2013'!Область_печати</vt:lpstr>
      <vt:lpstr>'РЭК 2013 с факторами 01.07.2013'!Область_печати</vt:lpstr>
    </vt:vector>
  </TitlesOfParts>
  <Company>Энергетическая комиссия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РЭК</dc:creator>
  <cp:lastModifiedBy>Пащенко Наталья Игоревна</cp:lastModifiedBy>
  <cp:lastPrinted>2012-12-20T10:46:01Z</cp:lastPrinted>
  <dcterms:created xsi:type="dcterms:W3CDTF">2002-09-05T09:37:59Z</dcterms:created>
  <dcterms:modified xsi:type="dcterms:W3CDTF">2012-12-20T10:49:28Z</dcterms:modified>
</cp:coreProperties>
</file>